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875" windowHeight="7530" firstSheet="3" activeTab="7"/>
  </bookViews>
  <sheets>
    <sheet name="Introducción" sheetId="1" r:id="rId1"/>
    <sheet name="4 CONTEXTO" sheetId="2" r:id="rId2"/>
    <sheet name="5 LIDERAZGO" sheetId="3" r:id="rId3"/>
    <sheet name="6 PLANIFICACIÓN" sheetId="4" r:id="rId4"/>
    <sheet name="7 SOPORTE" sheetId="5" r:id="rId5"/>
    <sheet name="8 OPERACIÓN" sheetId="6" r:id="rId6"/>
    <sheet name="9 EVALUACIÓN DESEMPEÑO" sheetId="7" r:id="rId7"/>
    <sheet name="10 MEJORA" sheetId="8" r:id="rId8"/>
    <sheet name="RESUMEN CONSOLIDADO" sheetId="9" r:id="rId9"/>
    <sheet name="RESUMEN POR CAPÍTULO" sheetId="10" r:id="rId10"/>
    <sheet name="PLAN DE ACCIÓN" sheetId="11" r:id="rId11"/>
  </sheets>
  <definedNames>
    <definedName name="_xlnm.Print_Area" localSheetId="7">'10 MEJORA'!$B$2:$H$76</definedName>
    <definedName name="_xlnm.Print_Area" localSheetId="1">'4 CONTEXTO'!$B$2:$H$36</definedName>
    <definedName name="_xlnm.Print_Area" localSheetId="2">'5 LIDERAZGO'!$B$2:$H$47</definedName>
    <definedName name="_xlnm.Print_Area" localSheetId="3">'6 PLANIFICACIÓN'!$B$2:$H$47</definedName>
    <definedName name="_xlnm.Print_Area" localSheetId="4">'7 SOPORTE'!$B$2:$H$96</definedName>
    <definedName name="_xlnm.Print_Area" localSheetId="5">'8 OPERACIÓN'!$B$2:$H$229</definedName>
    <definedName name="_xlnm.Print_Area" localSheetId="6">'9 EVALUACIÓN DESEMPEÑO'!$B$2:$H$65</definedName>
  </definedNames>
  <calcPr fullCalcOnLoad="1"/>
</workbook>
</file>

<file path=xl/sharedStrings.xml><?xml version="1.0" encoding="utf-8"?>
<sst xmlns="http://schemas.openxmlformats.org/spreadsheetml/2006/main" count="995" uniqueCount="566">
  <si>
    <t>La organización debe determinar:</t>
  </si>
  <si>
    <t xml:space="preserve">Cuando se determina este alcance, la organización debe considerar: </t>
  </si>
  <si>
    <r>
      <t xml:space="preserve">6.1.1 Generalidades </t>
    </r>
    <r>
      <rPr>
        <sz val="10"/>
        <color indexed="8"/>
        <rFont val="Arial"/>
        <family val="2"/>
      </rPr>
      <t xml:space="preserve"> </t>
    </r>
  </si>
  <si>
    <t>COMPLETO</t>
  </si>
  <si>
    <t>PARCIAL</t>
  </si>
  <si>
    <t>NINGUNO</t>
  </si>
  <si>
    <t>QUÉ TIENE?</t>
  </si>
  <si>
    <t>QUE NOS FALTA</t>
  </si>
  <si>
    <t>NO APLICA</t>
  </si>
  <si>
    <r>
      <t xml:space="preserve">Ø </t>
    </r>
    <r>
      <rPr>
        <sz val="10"/>
        <color indexed="8"/>
        <rFont val="Arial"/>
        <family val="2"/>
      </rPr>
      <t>Las cuestiones externas e internas que son pertinentes para su propósito y que afectan a su capacidad para lograr los resultados previstos de su sistema de gestión de Calidad</t>
    </r>
  </si>
  <si>
    <r>
      <t xml:space="preserve">a. </t>
    </r>
    <r>
      <rPr>
        <sz val="10"/>
        <color indexed="8"/>
        <rFont val="Arial"/>
        <family val="2"/>
      </rPr>
      <t xml:space="preserve">Las partes interesadas que son pertinentes al sistema de gestión de calidad; </t>
    </r>
  </si>
  <si>
    <r>
      <t xml:space="preserve">a. </t>
    </r>
    <r>
      <rPr>
        <sz val="10"/>
        <color indexed="8"/>
        <rFont val="Arial"/>
        <family val="2"/>
      </rPr>
      <t xml:space="preserve">Las cuestiones externas e internas referidas en 4.1; </t>
    </r>
  </si>
  <si>
    <r>
      <t xml:space="preserve">b. </t>
    </r>
    <r>
      <rPr>
        <sz val="10"/>
        <color indexed="8"/>
        <rFont val="Arial"/>
        <family val="2"/>
      </rPr>
      <t xml:space="preserve">Los requisitos de las partes interesadas pertientes referidos en el apartado 4.2; </t>
    </r>
  </si>
  <si>
    <r>
      <t xml:space="preserve">c. </t>
    </r>
    <r>
      <rPr>
        <sz val="10"/>
        <color indexed="8"/>
        <rFont val="Arial"/>
        <family val="2"/>
      </rPr>
      <t xml:space="preserve">Los productios y servicios de la organización; </t>
    </r>
  </si>
  <si>
    <t xml:space="preserve">La alta dirección debe demostrar liderazgo y compromiso con respecto al Sistema de gestión de la Calidad: </t>
  </si>
  <si>
    <t xml:space="preserve">La alta dirección debe demostrar liderazgo y compromiso con respecto al enfoque al cliente asegurándose de que: </t>
  </si>
  <si>
    <t>c) incluya el compromiso de cumplir los requisitos aplicables;</t>
  </si>
  <si>
    <t xml:space="preserve">La alta dirección debe asegurarse de que las responsabilidades y autoridades para los roles pertinentes se asignen, se comuniquen y se entiendan dentro de la organización. 
La alta dirección debe asignar la responsabilidad y autoridad para: 
</t>
  </si>
  <si>
    <t xml:space="preserve">a) asegurarse de que el sistema de gestión de la calidad es conforme con los requisitos de esta Norma Internacional; </t>
  </si>
  <si>
    <t xml:space="preserve">d) asegurarse de que se promueva el enfoque al cliente a través de la organización; </t>
  </si>
  <si>
    <t>e) asegurarse de que la integridad del sistema de gestión de la calidad se mantiene cuando se planifican e implementan cambios en el sistema de gestión de la calidad</t>
  </si>
  <si>
    <t>a) asegurar que el sistema de gestión de la calidad pueda lograr sus resultados previstos;</t>
  </si>
  <si>
    <t>6.1.2 La organización debe planificar:</t>
  </si>
  <si>
    <t>a) ser coherentes con la política de la calidad;</t>
  </si>
  <si>
    <t>b) ser medibles;</t>
  </si>
  <si>
    <t>c) tener en cuenta los requisitos aplicables;</t>
  </si>
  <si>
    <t>d) ser pertinentes para la conformidad de los productos y servicios y para el aumento de la satisfacción del cliente;</t>
  </si>
  <si>
    <t>e) ser objeto de seguimiento;</t>
  </si>
  <si>
    <t>Los objetivos de la calidad deben:</t>
  </si>
  <si>
    <t>b) qué recursos se requerirán;</t>
  </si>
  <si>
    <t>c) quién será responsable;</t>
  </si>
  <si>
    <t>d) cuándo se finalizará;</t>
  </si>
  <si>
    <t>e) cómo se evaluarán los resultados.</t>
  </si>
  <si>
    <t>b) la integridad del sistema de gestión de la calidad;</t>
  </si>
  <si>
    <t>c) la disponibilidad de recursos;</t>
  </si>
  <si>
    <t>d) la asignación o reasignación de responsabilidades y autoridades.</t>
  </si>
  <si>
    <t>La organización debe determinar y proporcionar los recursos necesarios para el establecimiento, implementación, mantenimiento y mejora continua del sistema de gestión de la calidad.</t>
  </si>
  <si>
    <t>La organización debe considerar:</t>
  </si>
  <si>
    <r>
      <t>7.1.2 Personas</t>
    </r>
    <r>
      <rPr>
        <sz val="10"/>
        <color indexed="60"/>
        <rFont val="Arial"/>
        <family val="2"/>
      </rPr>
      <t xml:space="preserve"> </t>
    </r>
  </si>
  <si>
    <t>7.1.3 Infraestructura</t>
  </si>
  <si>
    <r>
      <t>7.1.4. Ambiente para la operación de los procesos</t>
    </r>
    <r>
      <rPr>
        <sz val="10"/>
        <color indexed="60"/>
        <rFont val="Arial"/>
        <family val="2"/>
      </rPr>
      <t xml:space="preserve"> </t>
    </r>
  </si>
  <si>
    <t>La organización debe asegurarse de que los recursos proporcionados:</t>
  </si>
  <si>
    <t>a) son adecuados para el tipo específico de actividades de seguimiento y medición realizadas;</t>
  </si>
  <si>
    <r>
      <t xml:space="preserve">7.1.6 Conocimientos organizativos </t>
    </r>
    <r>
      <rPr>
        <sz val="10"/>
        <color indexed="60"/>
        <rFont val="Arial"/>
        <family val="2"/>
      </rPr>
      <t xml:space="preserve"> </t>
    </r>
  </si>
  <si>
    <t>La organización debe determinar los conocimientos necesarios para la operación de sus procesos y para lograr la conformidad de los productos y servicios.</t>
  </si>
  <si>
    <t>La organización debe:</t>
  </si>
  <si>
    <t>b) asegurarse de que estas personas sean competentes, basándose en la educación, formación o experiencia adecuadas;</t>
  </si>
  <si>
    <t>c) cuando sea aplicable, tomar acciones para adquirir la competencia necesaria y evaluar la eficacia de las acciones tomadas;</t>
  </si>
  <si>
    <t>d) conservar la información documentada apropiada, como evidencia de la competencia.</t>
  </si>
  <si>
    <t>a) la política de la calidad;</t>
  </si>
  <si>
    <t>b) los objetivos de la calidad pertinentes;</t>
  </si>
  <si>
    <t>d) las implicaciones de no cumplir los requisitos del sistema de gestión de la calidad.</t>
  </si>
  <si>
    <t>b) cuándo comunicar;</t>
  </si>
  <si>
    <t>c) a quién comunicar;</t>
  </si>
  <si>
    <t>d) cómo comunicar.</t>
  </si>
  <si>
    <t>El sistema de gestión de la calidad de la organización debe incluir:</t>
  </si>
  <si>
    <t>a) la información documentada requerida por esta Norma Internacional</t>
  </si>
  <si>
    <t>b) la información documentada que la organización ha determinado que es necesaria para la eficacia del sistema de gestión de la calidad.</t>
  </si>
  <si>
    <t>7.5.2 Creación y actualización</t>
  </si>
  <si>
    <t>Cuando se crea y actualiza información documentada, la organización debe asegurarse de que lo siguiente sea apropiado</t>
  </si>
  <si>
    <t>a) la identificación y descripción (por ejemplo, título, fecha, autor o número de referencia);</t>
  </si>
  <si>
    <t>b) el formato (por ejemplo, idioma, versión del software, gráficos) y sus medios de soporte (por ejemplo, papel, electrónico);</t>
  </si>
  <si>
    <t>c) la revisión y aprobación con respecto a la idoneidad y adecuación.</t>
  </si>
  <si>
    <t>7.5.3 Control de la información documentada</t>
  </si>
  <si>
    <t>a) esté disponible y adecuada para su uso, dónde y cuándo se necesite;</t>
  </si>
  <si>
    <t>b) esté protegida adecuadamente (por ejemplo, contra pérdida de la confidencialidad, uso inadecuado, o pérdida de integridad).</t>
  </si>
  <si>
    <t>a) distribución, acceso, recuperación y uso;</t>
  </si>
  <si>
    <t>b) almacenamiento y preservación, incluida la preservación de la legibilidad;</t>
  </si>
  <si>
    <t>c) control de cambios (por ejemplo, control de versión);</t>
  </si>
  <si>
    <r>
      <t xml:space="preserve">8.1 Planificación y control operacional </t>
    </r>
    <r>
      <rPr>
        <sz val="10"/>
        <color indexed="60"/>
        <rFont val="Arial"/>
        <family val="2"/>
      </rPr>
      <t xml:space="preserve"> </t>
    </r>
  </si>
  <si>
    <t>8.2 Determinación de los requisitos para los productos y servicios</t>
  </si>
  <si>
    <t>8.2.1 Comunicación con el cliente</t>
  </si>
  <si>
    <t>8.2.2 Determinación de los requisitos relativos a los productos y servicios</t>
  </si>
  <si>
    <t>8.2.3 Revisión de los requisitos relacionados con los productos y servicios</t>
  </si>
  <si>
    <t>a) los requisitos especificados por el cliente, incluyendo los requisitos para las actividades de entrega y las posteriores a la misma;</t>
  </si>
  <si>
    <t>b) los requisitos no establecidos por el cliente, pero necesarios para el uso especificado o para el uso previsto, cuando sea conocido;</t>
  </si>
  <si>
    <t xml:space="preserve">8.3 Diseño y desarrollo de los productos y servicios
</t>
  </si>
  <si>
    <t>8.3.1 Generalidades</t>
  </si>
  <si>
    <t>8.3.2 Planificación del diseño y desarrollo</t>
  </si>
  <si>
    <t>Al determinar las etapas y controles para el diseño y desarrollo, la organización debe considerar:</t>
  </si>
  <si>
    <t>8.3.3 Elementos de entrada para el diseño y desarrollo</t>
  </si>
  <si>
    <t>e) las consecuencias potenciales del fracaso debido a la naturaleza de los productos y servicios;</t>
  </si>
  <si>
    <t>Los elementos de entrada deben ser adecuados para los fines de diseño y desarrollo, estar completos y sin ambigüedades. Los conflictos entre elementos de entrada deben resolverse.</t>
  </si>
  <si>
    <t>8.3.4 Controles del diseño y desarrollo</t>
  </si>
  <si>
    <t>8.3.5 Elementos de salida del diseño y desarrollo</t>
  </si>
  <si>
    <t>b) son adecuados para los procesos posteriores para la provisión de productos y servicios;</t>
  </si>
  <si>
    <t>8.3.6 Cambios del diseño y desarrollo</t>
  </si>
  <si>
    <t>8.4 Control de los productos y servicios suministrados externamente</t>
  </si>
  <si>
    <t>8.4.1 Generalidades</t>
  </si>
  <si>
    <t>b) los productos y servicios son proporcionados directamente a los clientes por proveedores externos en nombre de la organización;</t>
  </si>
  <si>
    <t>8.4.2 Tipo y alcance del control de la provisión externa</t>
  </si>
  <si>
    <t>8.4.3 Información para los proveedores externos</t>
  </si>
  <si>
    <t>e) el control y el seguimiento del desempeño del proveedor externo a aplicar por la organización;</t>
  </si>
  <si>
    <t>8.5 Producción y prestación del servicio</t>
  </si>
  <si>
    <t>8.5.1 Control de la producción y de la prestación del servicio</t>
  </si>
  <si>
    <t>Las condiciones controladas deben incluir, cuando sea aplicable:</t>
  </si>
  <si>
    <t>8.5.2 Identificación y trazabilidad</t>
  </si>
  <si>
    <t>8.5.3 Propiedad perteneciente a los clientes o proveedores externos</t>
  </si>
  <si>
    <t>8.5.4 Preservación</t>
  </si>
  <si>
    <t>8.5.5 Actividades posteriores a la entrega</t>
  </si>
  <si>
    <t>Al determinar el alcance de las actividades posteriores a la entrega que se requieren, la organización debe considerar:</t>
  </si>
  <si>
    <t>8.5.6 Control de los cambios</t>
  </si>
  <si>
    <t>8.6 Liberación de los productos y servicios</t>
  </si>
  <si>
    <t>8.7 Control de los elementos de salida del proceso, los productos y los servicios no conformes</t>
  </si>
  <si>
    <t>a) corrección;</t>
  </si>
  <si>
    <t>b) separación, contención, devolución o suspensión de la provisión de los productos y servicios;</t>
  </si>
  <si>
    <t>c) informar al cliente;</t>
  </si>
  <si>
    <t>Total del Numeral</t>
  </si>
  <si>
    <t>NUMERAL</t>
  </si>
  <si>
    <t>9 EVALUACIÓN DEL DESEMPEÑO</t>
  </si>
  <si>
    <t>a) a qué es necesario hacer seguimiento y qué es necesario medir;</t>
  </si>
  <si>
    <t>c) cuándo se deben llevar a cabo el seguimiento y la medición;</t>
  </si>
  <si>
    <t>d) cuándo se deben analizar y evaluar los resultados del seguimiento y la medición.</t>
  </si>
  <si>
    <r>
      <t xml:space="preserve">9.1.1 Generalidades </t>
    </r>
    <r>
      <rPr>
        <sz val="10"/>
        <color indexed="60"/>
        <rFont val="Arial"/>
        <family val="2"/>
      </rPr>
      <t xml:space="preserve"> </t>
    </r>
  </si>
  <si>
    <t xml:space="preserve">La organización debe determinar:  </t>
  </si>
  <si>
    <t>9.1.2 Satisfacción del cliente</t>
  </si>
  <si>
    <t>9.1.3 Análisis y evaluación</t>
  </si>
  <si>
    <t>9.2 Auditoría interna</t>
  </si>
  <si>
    <t>a) cumple:</t>
  </si>
  <si>
    <t>b) está implementado y mantenido eficazmente.</t>
  </si>
  <si>
    <t>9.2.2 La organización debe:</t>
  </si>
  <si>
    <t>c) seleccionar los auditores y llevar a cabo auditorías para asegurarse de la objetividad y la imparcialidad del proceso de auditoría;</t>
  </si>
  <si>
    <t>d) asegurarse de que los resultados de las auditorías se informan a la dirección pertinente;</t>
  </si>
  <si>
    <t>9.3 Revisión por la dirección</t>
  </si>
  <si>
    <t>La organización debe conservar información documentada como evidencia de los resultados de las revisiones por la dirección.</t>
  </si>
  <si>
    <t xml:space="preserve">9.1.1 Generalidades </t>
  </si>
  <si>
    <t xml:space="preserve">9.3.2 Los elementos de salida de la revisión por la dirección </t>
  </si>
  <si>
    <t>10. MEJORA</t>
  </si>
  <si>
    <t>10.1 Generalidades</t>
  </si>
  <si>
    <t>10.2 No conformidad y acción correctiva</t>
  </si>
  <si>
    <t>b) evaluar la necesidad de acciones para eliminar las causas de la no conformidad, con el fin de que no vuelva a ocurrir ni ocurra en otra parte, mediante:</t>
  </si>
  <si>
    <t>2) la determinación de las causas de la no conformidad;</t>
  </si>
  <si>
    <t>3) la determinación de si existen no conformidades similares, o que potencialmente podrían ocurrir;</t>
  </si>
  <si>
    <t>c) implementar cualquier acción necesaria;</t>
  </si>
  <si>
    <t>Las acciones correctivas deben ser adecuadas a los efectos de las no conformidades encontradas.</t>
  </si>
  <si>
    <t>10.2.2 La organización debe conservar información documentada, como evidencia de:</t>
  </si>
  <si>
    <t>a) la naturaleza de las no conformidades y cualquier acción posterior tomada;</t>
  </si>
  <si>
    <t>b) los resultados de cualquier acción correctiva.</t>
  </si>
  <si>
    <t>10.3 Mejora continua</t>
  </si>
  <si>
    <t>4.CONTEXTO DE LA ORGANIZACIÓN</t>
  </si>
  <si>
    <t>5 LIDERAZGO</t>
  </si>
  <si>
    <t>6 PLANIFICACIÓN PARA EL SISTEMA DE GESTIÓN DE LA CALIDAD</t>
  </si>
  <si>
    <t>7 SOPORTE</t>
  </si>
  <si>
    <t>7.SOPORTE</t>
  </si>
  <si>
    <t>8 .OPERACIÓN</t>
  </si>
  <si>
    <t>PROMEDIO</t>
  </si>
  <si>
    <t>6.PLANIFIACIÓN</t>
  </si>
  <si>
    <t>8.OPERACIÓN</t>
  </si>
  <si>
    <t>Determinar los limites y la aplicabilidad del SGC para establecer su alcance</t>
  </si>
  <si>
    <t>El alcance debe estar disponible y mantenerse  como información documentada estableciendo:</t>
  </si>
  <si>
    <t xml:space="preserve">La organización debe realizar el seguimiento y la revisión de la información sobre estas partes interesadas y sus requisitos pertinentes. </t>
  </si>
  <si>
    <r>
      <t xml:space="preserve">Ø </t>
    </r>
    <r>
      <rPr>
        <sz val="10"/>
        <color indexed="8"/>
        <rFont val="Arial"/>
        <family val="2"/>
      </rPr>
      <t xml:space="preserve">Los tipos de productos y servicios cubiertos por el sistema de gestión de la calidad; </t>
    </r>
  </si>
  <si>
    <r>
      <t xml:space="preserve">Ø </t>
    </r>
    <r>
      <rPr>
        <sz val="10"/>
        <color indexed="8"/>
        <rFont val="Arial"/>
        <family val="2"/>
      </rPr>
      <t>La justificación para cualquier requisito de esta norma internacional que la organización determine que no es aplicable para el alcance de su SGC.</t>
    </r>
  </si>
  <si>
    <r>
      <t>b.</t>
    </r>
    <r>
      <rPr>
        <sz val="10"/>
        <color indexed="8"/>
        <rFont val="Arial"/>
        <family val="2"/>
      </rPr>
      <t>Los requisitos de estas partes interesadas que son pertientes para el sistema de gestión de la calidad.</t>
    </r>
  </si>
  <si>
    <t>La organización debe determinar los procesos necesarios para el sistema de gestión de la calidad y su aplicación a través de la organización, y debe:</t>
  </si>
  <si>
    <t>a) determinar las entradas requeridas y las salidas esperados de estos procesos;</t>
  </si>
  <si>
    <t xml:space="preserve">c) determinar y aplicar los criterios y los métodos (incluyendo el seguimiento, la medición y los indicadores del desempeño relacionados) necesarios para asegurarse la operación eficaz y el control de estos procesos; </t>
  </si>
  <si>
    <t xml:space="preserve">b) determinar la secuencia e interacción de estos procesos; </t>
  </si>
  <si>
    <t xml:space="preserve">e) asignar las responsabilidades y autoridades para estos procesos; </t>
  </si>
  <si>
    <t>d) determinar los recursos necesarios para estos procesos y asegurarse de su disponibilidad;</t>
  </si>
  <si>
    <t>f) abordar los riesgos y oportunidades determinados de acuerdo con los requisitos del apartado 6.1;</t>
  </si>
  <si>
    <t>g) valorar estos procesos e implementar cualquier cambio necesario para asegurarse de que estos procesos logran los resultados previstos;</t>
  </si>
  <si>
    <t xml:space="preserve">h) mejorar los procesos y el sistema de gestión de la calidad. </t>
  </si>
  <si>
    <t>a) mantener información documentada para apoyar la operación de sus procesos;</t>
  </si>
  <si>
    <t>b) conservar la información documentada para tener la confianza de que los procesos se realizan según lo planificado.</t>
  </si>
  <si>
    <r>
      <rPr>
        <b/>
        <sz val="10"/>
        <color indexed="8"/>
        <rFont val="Arial"/>
        <family val="2"/>
      </rPr>
      <t>4.4.1</t>
    </r>
    <r>
      <rPr>
        <sz val="10"/>
        <color indexed="8"/>
        <rFont val="Arial"/>
        <family val="2"/>
      </rPr>
      <t xml:space="preserve"> La organización debe establecer, implementar, mantener y mejorar continuamente un sistema de gestión de la calidad, incluidos los procesos necesarios y sus interacciones, de acuerdo con los requisitos de esta Norma Internacional</t>
    </r>
  </si>
  <si>
    <r>
      <rPr>
        <b/>
        <sz val="10"/>
        <color indexed="8"/>
        <rFont val="Arial"/>
        <family val="2"/>
      </rPr>
      <t>4.4.2</t>
    </r>
    <r>
      <rPr>
        <sz val="10"/>
        <color indexed="8"/>
        <rFont val="Arial"/>
        <family val="2"/>
      </rPr>
      <t xml:space="preserve"> En la medida en que sea necesario, la organización debe:</t>
    </r>
  </si>
  <si>
    <t xml:space="preserve">b) asegurando que se establezcan para el sistema de gestión de la calidad la política de la calidad y los objetivos de la calidad y que éstos sean compatibles con el contexto y la dirección estratégica de la organización;; </t>
  </si>
  <si>
    <t xml:space="preserve">a) asumiendo la rendición de cuentas de la eficacia del sistema de gestión de la calidad; </t>
  </si>
  <si>
    <t>c) asegurando la integración de los requisitos del sistema de gestión de la calidad en los procesos de negocio de la organización;</t>
  </si>
  <si>
    <t>d) promoviendo el uso del enfoque basado en procesos y el pensamiento basado en riesgos;</t>
  </si>
  <si>
    <t>e) asegurando que los recursos necesarios para el sistema de gestión de la calidad estén disponibles;</t>
  </si>
  <si>
    <t>f) comunicando la importancia de una gestión de la calidad eficaz y conforme con los requisitos del sistema de gestión de la calidad;</t>
  </si>
  <si>
    <t>g) asegurando que el sistema de gestión de la calidad logre los resultados previstos;</t>
  </si>
  <si>
    <t>h) comprometiendo, dirigiendo y apoyando a las personas, para contribuir a la eficacia del sistema de gestión de la calidad;</t>
  </si>
  <si>
    <t>i) promoviendo la mejora;</t>
  </si>
  <si>
    <t xml:space="preserve">j) apoyando otros roles pertinentes de la dirección, para demostrar su liderazgo aplicado a sus áreas de responsabilidad. </t>
  </si>
  <si>
    <t>5.1.2.Enfoque al cliente</t>
  </si>
  <si>
    <t>a) se determinan, se comprenden y se cumplen de manera coherente los requisitos del cliente y los legales y reglamentarios aplicables;</t>
  </si>
  <si>
    <t>b) se determinan y se tratan los riesgos y oportunidades que pueden afectar a la conformidad de los productos y los servicios y a la capacidad de aumentar la satisfacción del cliente;</t>
  </si>
  <si>
    <t>c) se mantiene el enfoque en aumentar la satisfacción del cliente.</t>
  </si>
  <si>
    <t>a) sea apropiada al propósito y al contexto de la organización y apoya su dirección estratégica;</t>
  </si>
  <si>
    <t>b) proporcione un marco de referencia para el establecimiento de los objetivos de la calidad</t>
  </si>
  <si>
    <t>d) incluya el compromiso de mejora continua del sistema de gestión de la calidad.</t>
  </si>
  <si>
    <t>a) estar disponible y mantenerse como información documentada;</t>
  </si>
  <si>
    <t>b) comunicarse, entenderse y aplicarse dentro de la organización;</t>
  </si>
  <si>
    <t>c) estar disponible para las partes interesadas pertinentes, según corresponda.</t>
  </si>
  <si>
    <t>b) asegurarse de que los procesos están dando las salidas previstas;</t>
  </si>
  <si>
    <t>c) informar a la alta dirección sobre el desempeño del sistema de gestión de la calidad y sobre las oportunidades de mejora (véase 10.1);</t>
  </si>
  <si>
    <t>Al planificar el sistema de gestión de la calidad, la organización debe considerar las cuestiones referidas en el apartado 4.1 y los requisitos referidos en el apartado 4.2, y determinar los riesgos y oportunidades que es necesario abordar con el fin de:</t>
  </si>
  <si>
    <t>b) aumentar los efectos deseables;</t>
  </si>
  <si>
    <t xml:space="preserve">c) prevenir o reducir efectos no deseados; </t>
  </si>
  <si>
    <t>d) lograr la mejora</t>
  </si>
  <si>
    <t>a) las acciones para abordar estos riesgos y oportunidades;</t>
  </si>
  <si>
    <t>b) La manera de:   
1) integrar e implementar las acciones en sus procesos del sistema de gestión de la calidad;</t>
  </si>
  <si>
    <t>2) evaluar la eficacia de estas acciones.</t>
  </si>
  <si>
    <t>Las acciones tomadas para abordar los riesgos y oportunidades deben ser proporcionales al impacto potencial en la conformidad de los productos y los servicios</t>
  </si>
  <si>
    <r>
      <rPr>
        <b/>
        <sz val="10"/>
        <color indexed="8"/>
        <rFont val="Arial"/>
        <family val="2"/>
      </rPr>
      <t xml:space="preserve">6.2.1 </t>
    </r>
    <r>
      <rPr>
        <sz val="10"/>
        <color indexed="8"/>
        <rFont val="Arial"/>
        <family val="2"/>
      </rPr>
      <t xml:space="preserve">La organización debe establecer los objetivos de la calidad para las funciones, niveles y procesos pertinentes necesarios para el sistema de gestión de la calidad.
</t>
    </r>
  </si>
  <si>
    <t>g) actualizarse, según corresponda.</t>
  </si>
  <si>
    <t>f) comunicarse</t>
  </si>
  <si>
    <t>La organización debe mantener información documentada sobre los objetivos de la calidad.</t>
  </si>
  <si>
    <r>
      <t xml:space="preserve">6.2.2 </t>
    </r>
    <r>
      <rPr>
        <sz val="10"/>
        <rFont val="Arial"/>
        <family val="2"/>
      </rPr>
      <t>Al planificar cómo lograr sus objetivos de la calidad, la organización debe determinar:</t>
    </r>
  </si>
  <si>
    <t>a) qué se va a hacer;</t>
  </si>
  <si>
    <r>
      <rPr>
        <b/>
        <sz val="11"/>
        <color indexed="60"/>
        <rFont val="Arial"/>
        <family val="2"/>
      </rPr>
      <t>5.2.1.Desarrollar la politica de la calidad</t>
    </r>
    <r>
      <rPr>
        <sz val="10"/>
        <color indexed="8"/>
        <rFont val="Arial"/>
        <family val="2"/>
      </rPr>
      <t xml:space="preserve">
La alta dirección debe establecer, implementar y mantener una política de la calidad que:</t>
    </r>
  </si>
  <si>
    <r>
      <rPr>
        <b/>
        <sz val="11"/>
        <color indexed="60"/>
        <rFont val="Arial"/>
        <family val="2"/>
      </rPr>
      <t xml:space="preserve">5.2.2  Comunicar la politica de la calidad </t>
    </r>
    <r>
      <rPr>
        <sz val="11"/>
        <color indexed="8"/>
        <rFont val="Arial"/>
        <family val="2"/>
      </rPr>
      <t xml:space="preserve">
</t>
    </r>
    <r>
      <rPr>
        <sz val="10"/>
        <color indexed="8"/>
        <rFont val="Arial"/>
        <family val="2"/>
      </rPr>
      <t>La política de la calidad debe:</t>
    </r>
  </si>
  <si>
    <t>Cuando la organización determine la necesidad de cambios en el sistema de gestión de la calidad, estos cambios se deben llevar a cabo de manera planificada y sistemática (véase 4.4). 
La organización debe considerar:</t>
  </si>
  <si>
    <t>a) el propósito de los cambios y sus potenciales consecuencias;</t>
  </si>
  <si>
    <t>7.1 RECURSOS
7.1.1. Generalidades</t>
  </si>
  <si>
    <t>a) las capacidades y limitaciones de los recursos internos existentes;</t>
  </si>
  <si>
    <t>b) qué se necesita obtener de los proveedores externos.</t>
  </si>
  <si>
    <t>La organización debe determinar y proporcionar las personas necesarias para implementación eficaz de su sistema de gestión de la calidad y para la operación y control de sus procesos.</t>
  </si>
  <si>
    <t>La organización debe determinar, proporcionar y mantener la infraestructura necesaria para que la operación de sus procesos logre la conformidad de los productos y servicios.</t>
  </si>
  <si>
    <t>La organización debe determinar, proporcionar y mantener el ambiente necesario para la operación de sus procesos y para lograr la conformidad de los productos y servicios.</t>
  </si>
  <si>
    <t>7.1.5 Recursos de seguimiento y medición
7.1.5.1 Generalidades</t>
  </si>
  <si>
    <t>7.1.5.2 Trazabilidad de las mediciones</t>
  </si>
  <si>
    <t>La organización debe determinar y proporcionar los recursos necesarios para asegurarse de la validez y fiabilidad de los resultados cuando el seguimiento o la medición se utilizan para verificar la conformidad de los productos y servicios con los requisitos.</t>
  </si>
  <si>
    <t>b) se mantienen para asegurarse de la adecuación continua para su propósito.</t>
  </si>
  <si>
    <t>La organización debe conservar la información documentada adecuada como evidencia de la adecuación para el propósito del seguimiento y medición de los recursos.</t>
  </si>
  <si>
    <t>Cuando la trazabilidad de las mediciones sea un requisito, o es considerada por la organización como parte esencial de proporcionar confianza en la validez de los resultados de la medición, el equipo de medición debe:</t>
  </si>
  <si>
    <t>a) verificarse o calibrarse, o ambas, a intervalos especificados, o antes de su utilización, comparando con patrones de medición trazables a patrones de medición internacionales o nacionales; cuando no existan tales patrones, debe conservarse como información documentada la base utilizada para la calibración o la verificación;</t>
  </si>
  <si>
    <t>b) identificarse para determinar su estado;</t>
  </si>
  <si>
    <t>c) protegerse contra ajustes, daño o deterioro que pudieran invalidar el estado de calibración y los posteriores resultados de la medición.</t>
  </si>
  <si>
    <t>La organización debe determinar si la validez de los resultados de medición previos se ha visto afectada de manera adversa cuando el equipo de medición se considere no apto para su propósito previsto, y debe tomar las acciones adecuadas cuando sea necesario.</t>
  </si>
  <si>
    <t>Estos conocimientos deben mantenerse y ponerse a disposición en la extensión necesaria.</t>
  </si>
  <si>
    <t>Cuando se tratan las necesidades y tendencias cambiantes, la organización debe considerar sus conocimientos actuales y determinar cómo adquirir o acceder a los conocimientos adicionales necesarios y a las actualizaciones requeridas.</t>
  </si>
  <si>
    <t>a) determinar la competencia necesaria de las personas que realizan, bajo su control, un trabajo que afecta al desempeño y eficacia del sistema de gestión de la calidad;</t>
  </si>
  <si>
    <t>La organización debe asegurarse de que las personas pertinentes que realizan el trabajo bajo el control de la organización toman conciencia de:</t>
  </si>
  <si>
    <t>c) su contribución a la eficacia del sistema de gestión de la calidad, incluyendo los beneficios de una mejora del desempeño;</t>
  </si>
  <si>
    <t>La organización debe determinar las comunicaciones internas y externas pertinentes al sistema de gestión de la calidad, que incluyan:</t>
  </si>
  <si>
    <t>a) qué comunicar;</t>
  </si>
  <si>
    <t>e) quién comunica.</t>
  </si>
  <si>
    <r>
      <rPr>
        <b/>
        <sz val="10"/>
        <color indexed="8"/>
        <rFont val="Arial"/>
        <family val="2"/>
      </rPr>
      <t>7.5.3.1</t>
    </r>
    <r>
      <rPr>
        <sz val="10"/>
        <color indexed="8"/>
        <rFont val="Arial"/>
        <family val="2"/>
      </rPr>
      <t xml:space="preserve"> La información documentada requerida por el sistema de gestión de la calidad y por esta Norma Internacional se debe controlar para asegurarse de que:</t>
    </r>
  </si>
  <si>
    <r>
      <rPr>
        <b/>
        <sz val="10"/>
        <color indexed="8"/>
        <rFont val="Arial"/>
        <family val="2"/>
      </rPr>
      <t>7.5.3.2</t>
    </r>
    <r>
      <rPr>
        <sz val="10"/>
        <color indexed="8"/>
        <rFont val="Arial"/>
        <family val="2"/>
      </rPr>
      <t xml:space="preserve"> Para el control de la información documentada, la organización debe tratar las siguientes actividades, según corresponda:</t>
    </r>
  </si>
  <si>
    <t>d) conservación y disposición.</t>
  </si>
  <si>
    <t>La información documentada de origen externo, que la organización determina como necesaria para la planificación y operación del sistema de gestión de la calidad se debe identificar según sea adecuado y controlar.</t>
  </si>
  <si>
    <t>La información documentada conservada como evidencia de la conformidad debe protegerse contra las modificaciones no intencionadas.</t>
  </si>
  <si>
    <t>La organización debe planificar, implementar y controlar los procesos (véase 4.4) necesarios para cumplir los requisitos para la producción de productos y prestación de servicios, y para implementar las acciones determinadas en el capítulo 6, mediante:</t>
  </si>
  <si>
    <t>a) la determinación de los requisitos para los productos y servicios;</t>
  </si>
  <si>
    <t>b) el establecimiento de criterios para:
1) los procesos;
2) la aceptación de los productos y servicios;</t>
  </si>
  <si>
    <t>c) la determinación de los recursos necesarios para lograr la conformidad para los requisitos de los productos y servicios;</t>
  </si>
  <si>
    <t>d) la implementación del control de los procesos de acuerdo con los criterios;</t>
  </si>
  <si>
    <t>e) la determinación y almacenaje de la información documentada en la medida necesaria:
1) para confiar en que los procesos se han llevado a cabo según lo planificado;
2) para demostrar la conformidad de los productos y servicios con sus requisitos..</t>
  </si>
  <si>
    <t>El elemento de salida de esta planificación debe ser adecuado para las operaciones de la organización.</t>
  </si>
  <si>
    <t>La organización debe controlar los cambios planificados y revisar las consecuencias de los cambios no previstos, tomando acciones para mitigar cualquier efecto adverso, cuando sea necesario.</t>
  </si>
  <si>
    <t>La organización debe asegurarse de que los procesos contratados externamente estén controlados (véase 8.4).</t>
  </si>
  <si>
    <t>8.2 REQUISITOS PARA LOS PRODUCTOS Y SERVICIOS</t>
  </si>
  <si>
    <t>a) proporcionar la información relativa a los productos y servicios;</t>
  </si>
  <si>
    <t>b) la atención de las consultas, los contratos o los pedidos, incluyendo los cambios;</t>
  </si>
  <si>
    <t>c) obtener la retroalimentación de los clientes relativa a los productos y servicios, incluyendo las quejas de los clientes;</t>
  </si>
  <si>
    <t>d) manipular o controlar las propiedades del cliente;</t>
  </si>
  <si>
    <t>e) establecer los requisitos específicos para las acciones de contingencia, cuando sea pertinente.</t>
  </si>
  <si>
    <t>La comunicación con los clientes debe :</t>
  </si>
  <si>
    <t>Cuando determina los requisitos para los productos y servicios que se van a ofrecer a los clientes, la organización debe asegurarse de que:</t>
  </si>
  <si>
    <t>a) los requisitos para los productos y servicios se definen, incluyendo:
1) cualquier requisito legal y reglamentario aplicable;
2) aquellos considerados necesarios por la organización;</t>
  </si>
  <si>
    <t>b) la organización puede cumplir las reclamaciones de los productos y servicios que ofrece.</t>
  </si>
  <si>
    <r>
      <rPr>
        <b/>
        <sz val="10"/>
        <color indexed="8"/>
        <rFont val="Arial"/>
        <family val="2"/>
      </rPr>
      <t>8.2.3.1</t>
    </r>
    <r>
      <rPr>
        <sz val="10"/>
        <color indexed="8"/>
        <rFont val="Arial"/>
        <family val="2"/>
      </rPr>
      <t xml:space="preserve"> La organización debe asegurarse de que tiene la capacidad de cumplir los requisitos para los productos y servicios que se van a ofrecer a los clientes. </t>
    </r>
  </si>
  <si>
    <t>La organización debe llevar a cabo una revisión antes de comprometerse a suministrar productos y servicios a un cliente, para incluir:</t>
  </si>
  <si>
    <t>c) los requisitos especificados por la organización;</t>
  </si>
  <si>
    <t>d) los requisitos legales y reglamentarios adicionales aplicables a los productos y servicios;</t>
  </si>
  <si>
    <t>e) las diferencias existentes entre los requisitos de contrato o pedido y los expresados previamente.</t>
  </si>
  <si>
    <t>La organización debe asegurarse de que se resuelven las diferencias existentes entre los requisitos del contrato o pedido y los expresados previamente.</t>
  </si>
  <si>
    <t>La organización debe confirmar los requisitos del cliente antes de la aceptación, cuando el cliente no proporcione una declaración documentada de sus requisitos.</t>
  </si>
  <si>
    <r>
      <rPr>
        <b/>
        <sz val="10"/>
        <color indexed="8"/>
        <rFont val="Arial"/>
        <family val="2"/>
      </rPr>
      <t>8.2.3.2</t>
    </r>
    <r>
      <rPr>
        <sz val="10"/>
        <color indexed="8"/>
        <rFont val="Arial"/>
        <family val="2"/>
      </rPr>
      <t xml:space="preserve"> La organización debe conservar la información documentada, cuando sea aplicable:</t>
    </r>
  </si>
  <si>
    <t>a) sobre los resultados de la revisión;</t>
  </si>
  <si>
    <t>b) sobre cualquier requisito nuevo para los productos y servicios.</t>
  </si>
  <si>
    <t>8.2.4 Cambios en los requisitos para los productos y servicios</t>
  </si>
  <si>
    <t>La organización debe asegurarse de que la información documentada pertinente sea modificada, y de que las personas correspondientes sean conscientes de los requisitos modificados, cuando se cambien los requisitos para los productos y servicios</t>
  </si>
  <si>
    <t>La organización debe establecer, implementar y mantener un proceso de diseño y desarrollo que sea adecuado para asegurarse de la posterior producción de productos y prestación de servicios.</t>
  </si>
  <si>
    <t>a) la naturaleza, duración y complejidad de las actividades de diseño y desarrollo;</t>
  </si>
  <si>
    <t>b) las etapas del proceso requeridas, incluyendo las revisiones del diseño y desarrollo aplicables;</t>
  </si>
  <si>
    <t>c) las actividades requeridas de verificación y validación del diseño y desarrollo;</t>
  </si>
  <si>
    <t>d) las responsabilidades y autoridades involucradas en el proceso de diseño y desarrollo;</t>
  </si>
  <si>
    <t>e) las necesidades de recursos internos y externos para el diseño y desarrollo de los productos y servicios;</t>
  </si>
  <si>
    <t>f) la necesidad de controlar las interfaces entre las personas implicadas en el proceso de diseño y desarrollo;</t>
  </si>
  <si>
    <t>g) la necesidad de la participación activa de los clientes y usuarios en el proceso de diseño y desarrollo;</t>
  </si>
  <si>
    <t>h) los requisitos para la posterior producción de productos y prestación de servicios;</t>
  </si>
  <si>
    <t>i) el nivel de control del proceso de diseño y desarrollo esperado por los clientes y otras partes interesadas pertinentes;</t>
  </si>
  <si>
    <t>j) la información documentada necesaria para demostrar que se han cumplido los requisitos del diseño y desarrollo.</t>
  </si>
  <si>
    <t>a) los requisitos funcionales y de desempeño;</t>
  </si>
  <si>
    <t>b) la información proveniente de actividades de diseño y desarrollo previas similares;</t>
  </si>
  <si>
    <t>c) los requisitos legales y reglamentarios;</t>
  </si>
  <si>
    <t>d) normas o códigos de prácticas que la organización se ha comprometido a implementar;</t>
  </si>
  <si>
    <t>Las entradas deben ser adecuadas para los fines de diseño y desarrollo, estar completos y sin ambigüedades.</t>
  </si>
  <si>
    <t>Deben resolverse las entradas del diseño y desarrollo contradictorios.</t>
  </si>
  <si>
    <t>La organización debe conservar la información documentada sobre las entradas del diseño y desarrollo.</t>
  </si>
  <si>
    <t>La organización debe determinar los requisitos esenciales para los tipos específicos de productos y servicios que se van a diseñar y desarrollar.
 La organización debe considerar:</t>
  </si>
  <si>
    <t>La organización debe aplicar controles al proceso de diseño y desarrollo para asegurarse de que:</t>
  </si>
  <si>
    <t>a) los resultados a lograr están definidos;</t>
  </si>
  <si>
    <t>b) las revisiones se realizan para evaluar la capacidad de los resultados del diseño y desarrollo de cumplir los requisitos;</t>
  </si>
  <si>
    <t>c) se realizan actividades de verificación para asegurarse de que las salidas del diseño y desarrollo cumplen los requisitos de las entradas;</t>
  </si>
  <si>
    <t>d) se realizan actividades de validación para asegurarse de que los productos y servicios resultantes satisfacen los requisitos para su aplicación especificada o uso previsto;</t>
  </si>
  <si>
    <t>e) se toma cualquier acción necesaria sobre los problemas determinados durante las revisiones, o las actividades de verificación y validación;</t>
  </si>
  <si>
    <t>f) se conserva la información documentada de estas actividades.</t>
  </si>
  <si>
    <t>La organización debe asegurarse de que las salidas del diseño y desarrollo:</t>
  </si>
  <si>
    <t>a) cumplen los requisitos de las entradas;</t>
  </si>
  <si>
    <t>c) incluyen o hacen referencia a los requisitos de seguimiento y medición, cuando sea adecuado, y a los criterios de aceptación;</t>
  </si>
  <si>
    <t>d) especifican las características de los productos y servicios que son esenciales para su propósito previsto y su uso seguro y correcto.</t>
  </si>
  <si>
    <t>La organización debe identificar, revisar y controlar los cambios hechos durante el diseño y desarrollo de los productos y servicios o posteriormente, en la medida necesaria para asegurarse de que no haya un impacto adverso en la conformidad con los requisitos.
La organización debe conservar la información documentada sobre:</t>
  </si>
  <si>
    <t>a) los cambios del diseño y desarrollo;</t>
  </si>
  <si>
    <t>b) los resultados de las revisiones;</t>
  </si>
  <si>
    <t>c) la autorización de los cambios;</t>
  </si>
  <si>
    <t>d) las acciones tomadas para prevenir los impactos adversos.</t>
  </si>
  <si>
    <t>La organización debe asegurarse de que los procesos, productos y servicios suministrados externamente son conformes a los requisitos.</t>
  </si>
  <si>
    <t>La organización debe determinar los controles a aplicar a los procesos, productos y servicios suministrados externamente cuando:</t>
  </si>
  <si>
    <t>a) los productos y servicios de proveedores externos están destinados a incorporarse dentro de los propios productos y servicios de la organización;</t>
  </si>
  <si>
    <t>c) un proceso, o una parte de un proceso, es proporcionado por un proveedor externo como resultado de una decisión de la organización.</t>
  </si>
  <si>
    <t>La organización debe determinar y aplicar criterios para la evaluación, la selección, el seguimiento del desempeño y la reevaluación de los proveedores externos, basándose en su capacidad para proporcionar procesos o productos y servicios de acuerdo con los requisitos.</t>
  </si>
  <si>
    <t>La organización debe conservar la información documentada adecuada de estas actividades y de cualquier acción necesaria que surja de las evaluaciones.</t>
  </si>
  <si>
    <t>La organización debe asegurarse de que los procesos, productos y servicios suministrados externamente no afectan de manera adversa a la capacidad de la organización de entregar productos y servicios conformes de manera coherente a sus clientes. La organización debe:</t>
  </si>
  <si>
    <t>a) asegurarse de que los procesos suministrados externamente permanecen dentro del control de su sistema de gestión de la calidad;</t>
  </si>
  <si>
    <t>b) definir los controles que pretende aplicar a un proveedor externo y los que pretende aplicar a las salidas resultantes;</t>
  </si>
  <si>
    <t>c) tener en consideración:
1) el impacto potencial de los procesos, productos y servicios suministrados externamente en la capacidad de la organización de cumplir regularmente los requisitos del cliente y los legales y reglamentarios aplicables;
2) la eficacia de los controles aplicados por el proveedor externo;</t>
  </si>
  <si>
    <t>d) determinar la verificación, u otras actividades, necesarias para asegurarse de que los procesos, productos y servicios suministrados externamente cumplen los requisitos.</t>
  </si>
  <si>
    <t>La organización debe asegurarse de la adecuación de los requisitos antes de su comunicación al proveedor externo.</t>
  </si>
  <si>
    <t>La organización debe comunicar a los proveedores externos sus requisitos para:</t>
  </si>
  <si>
    <t>a) los procesos, productos y servicios a proporcionar;</t>
  </si>
  <si>
    <t>b) la aprobación de:
1) productos y servicios;
2) métodos, procesos y equipo;
3) la liberación de productos y servicios;</t>
  </si>
  <si>
    <t>c) la competencia, incluyendo cualquier calificación de las personas requerida;</t>
  </si>
  <si>
    <t>d) las interacciones del proveedor externo con la organización;</t>
  </si>
  <si>
    <t>f) las actividades de verificación o validación que la organización, o su cliente, pretenden llevar a cabo en las instalaciones del proveedor externo.</t>
  </si>
  <si>
    <t>b) la disponibilidad y el uso de los recursos de seguimiento y medición adecuados;</t>
  </si>
  <si>
    <t>c) la implementación de actividades de seguimiento y medición en las etapas apropiadas para verificar que se cumplen los criterios para el control de los procesos o las salidas, y los criterios de aceptación para los productos y servicios;</t>
  </si>
  <si>
    <t>d) el uso de la infraestructura y el ambiente adecuados para la operación de los procesos;</t>
  </si>
  <si>
    <t>e) la designación de personas competentes, incluyendo cualquier calificación requerida;</t>
  </si>
  <si>
    <t>f) la validación y revalidación periódica de la capacidad para alcanzar los resultados planificados de los procesos de producción y de prestación del servicio, donde el elemento de salida resultante no pueda verificarse mediante actividades de seguimiento o medición posteriores;</t>
  </si>
  <si>
    <t>g) la implementación de acciones para prevenir los errores humanos;</t>
  </si>
  <si>
    <t>h) la implementación de actividades de liberación, entrega y posteriores a la entrega.</t>
  </si>
  <si>
    <t>a) la disponibilidad de información documentada que defina:
1) las características de los productos a producir, los servicios a prestar, o las actividades a desempeñar;
2) los resultados a alcanzar;</t>
  </si>
  <si>
    <t>La organización debe implementar la producción y prestación del servicio bajo condiciones controladas.</t>
  </si>
  <si>
    <t>La organización debe utilizar los medios adecuados para identificar las salidas cuando sea necesario para asegurar la conformidad de los productos y servicios.</t>
  </si>
  <si>
    <t>La organización debe identificar el estado de las salidas con respecto a los requisitos de seguimiento y medición a través de la producción y prestación del servicio.</t>
  </si>
  <si>
    <t xml:space="preserve">La organización debe controlar la identificación única de las salidas cuando la trazabilidad sea un requisito, y </t>
  </si>
  <si>
    <t>Se debe conservar la información documentada necesaria para permitir la trazabilidad.</t>
  </si>
  <si>
    <t>La organización debe cuidar la propiedad perteneciente a los clientes o a proveedores externos mientras esté bajo el control de la organización o esté siendo utilizado por la misma</t>
  </si>
  <si>
    <t>La organización debe identificar, verificar, proteger y salvaguardar la propiedad de los clientes o de los proveedores externos suministrada para su utilización o incorporación dentro de los productos y servicios.</t>
  </si>
  <si>
    <t xml:space="preserve">Cuando la propiedad de un cliente o de un proveedor externo se pierda, deteriore o que de algún otro modo se considere inadecuada para su uso, la organización debe informar de esto al cliente o proveedor externo y </t>
  </si>
  <si>
    <t>conservar la información documentada sobre lo que ha ocurrido..</t>
  </si>
  <si>
    <t>La organización debe preservar las salidas durante la producción y prestación del servicio, en la medida necesaria para asegurarse de la conformidad con los requisitos.</t>
  </si>
  <si>
    <t>a) los requisitos legales y reglamentarios;</t>
  </si>
  <si>
    <t>b) las potenciales consecuencias no deseadas asociadas con sus productos y servicios;</t>
  </si>
  <si>
    <t>c) la naturaleza, el uso y la vida prevista de sus productos y servicios;</t>
  </si>
  <si>
    <t>d) los requisitos del cliente;</t>
  </si>
  <si>
    <t>e) retroalimentación del cliente;</t>
  </si>
  <si>
    <t>La organización debe cumplir los requisitos para las actividades posteriores a la entrega asociadas con los productos y servicios.</t>
  </si>
  <si>
    <t>La organización debe revisar y controlar los cambios para la producción o la prestación del servicio, en la medida necesaria para asegurarse de la conformidad continua con los requisitos especificados.</t>
  </si>
  <si>
    <t>La organización debe conservar información documentada que describa los resultados de la revisión de los cambios, las personas que autorizan el cambio y de cualquier acción necesaria que surja de la revisión.</t>
  </si>
  <si>
    <t>La organización debe implementar las disposiciones planificadas, en las etapas adecuadas, para verificar que se cumplen los requisitos de los productos y servicios.</t>
  </si>
  <si>
    <t>La liberación de los productos y servicios al cliente no debe llevarse a cabo hasta que se hayan completado satisfactoriamente las disposiciones planificadas, a menos que sea aprobado de otra manera por una autoridad pertinente y, cuando sea aplicable, por el cliente.</t>
  </si>
  <si>
    <t>La organización debe conservar la información documentada sobre la liberación de los productos y servicios.</t>
  </si>
  <si>
    <t>La información documentada debe incluir:
a) evidencia de la conformidad con los criterios de aceptación;
b) trazabilidad a las personas que han autorizado la liberación.</t>
  </si>
  <si>
    <t>8.6 LIBERACIÓN DE LOS PRODUCTOS Y SERVICIOS</t>
  </si>
  <si>
    <t>8.5 PRODUCCIÓN Y PRESTACIÓN DEL SERVICIO</t>
  </si>
  <si>
    <t>8.4 CONTROL DE LOS PROCESOS, PRODUCTOS Y SERVICIOS SUMINISTRADOS EXTERNAMENTE</t>
  </si>
  <si>
    <t xml:space="preserve">8.3 DISEÑO Y DESARROLLO DE LOS PRODUCTOS Y SERVICIOS
</t>
  </si>
  <si>
    <t>8.1 PLANIFICACIÓN Y CONTROL OPERACIONAL</t>
  </si>
  <si>
    <t>7.5 INFORMACIÓN DOCUMENTADA
7.5.1 Generalidades</t>
  </si>
  <si>
    <t>7.4 COMUNICACIÓN</t>
  </si>
  <si>
    <t>7.3 TOMA DE CONCIENCIA</t>
  </si>
  <si>
    <t>7.2 COMPETENCIA</t>
  </si>
  <si>
    <t xml:space="preserve">6.1 ACCIONES PARA ABORDAR RIESGOS Y OPORTUNIDADES </t>
  </si>
  <si>
    <t>6.2 OBJETIVOS DE LA CALIDAD Y PLANIFICACIÓN PARA LOGRARLOS</t>
  </si>
  <si>
    <t>6.3 PLANIFICACIÓN DE LOS CAMBIOS</t>
  </si>
  <si>
    <t>4.1 COMPRENSIÓN DE LA ORGANIZACIÓN Y DE SU CONTEXTO</t>
  </si>
  <si>
    <t>4.2 COMPRENSIÓN DE LAS NECESIDADES Y EXPECTATIVAS DE LAS PARTES INTERESADAS</t>
  </si>
  <si>
    <t>4.3 DETERMINACIÓN DEL ALCANCE DEL SISTEMA DE GESTIÓN DE LA CALIDAD</t>
  </si>
  <si>
    <t>4.4 SISTEMA DE GESTIÓN DE LA CALIDAD Y SUS PROCESOS</t>
  </si>
  <si>
    <t xml:space="preserve">5.1 LIDERAZGO Y COMPROMISO
5.1.1 Liderazgo y compromiso para el sistema de gestión de la calidad </t>
  </si>
  <si>
    <t>5.2 POLÍTICA</t>
  </si>
  <si>
    <t>5.3 ROLES, RESPONSABILIDADES Y AUTORIDADES EN LA ORGANIZACIÓN</t>
  </si>
  <si>
    <t>8.7 CONTROL DE LAS SALIDAS NO CONFORMES</t>
  </si>
  <si>
    <r>
      <rPr>
        <b/>
        <sz val="10"/>
        <color indexed="8"/>
        <rFont val="Arial"/>
        <family val="2"/>
      </rPr>
      <t>8.7.1</t>
    </r>
    <r>
      <rPr>
        <sz val="10"/>
        <color indexed="8"/>
        <rFont val="Arial"/>
        <family val="2"/>
      </rPr>
      <t xml:space="preserve"> La organización debe asegurarse de que las salidas que no sean conformes con sus requisitos se identifican y se controlan para prevenir su uso o entrega no intencional.</t>
    </r>
  </si>
  <si>
    <t>La organización debe tomar las acciones adecuadas basándose en la naturaleza de la no conformidad y en su efecto sobre la conformidad de los productos y servicios. Esto se debe aplicar también a los productos y servicios no conformes detectados después de la entrega de los productos, durante o después de la provisión de los servicios.</t>
  </si>
  <si>
    <t>La organización debe tratar las salidas no conformes de una o más de las siguientes maneras:</t>
  </si>
  <si>
    <t>d) obtener autorización para su aceptación bajo concesión.</t>
  </si>
  <si>
    <t>Debe verificarse la conformidad con los requisitos cuando las salidas no conformes se corrigen.</t>
  </si>
  <si>
    <r>
      <rPr>
        <b/>
        <sz val="10"/>
        <color indexed="8"/>
        <rFont val="Arial"/>
        <family val="2"/>
      </rPr>
      <t>8.7.2</t>
    </r>
    <r>
      <rPr>
        <sz val="10"/>
        <color indexed="8"/>
        <rFont val="Arial"/>
        <family val="2"/>
      </rPr>
      <t xml:space="preserve"> La organización debe mantener la información documentada que:
a) describa la no conformidad;</t>
    </r>
  </si>
  <si>
    <t>b) describa las acciones tomadas;</t>
  </si>
  <si>
    <t>c) describa las concesiones obtenidas;</t>
  </si>
  <si>
    <t>d) identifique la autoridad que ha decidido la acción con respecto a la no conformidad.</t>
  </si>
  <si>
    <t>9.1 SEGUIMIENTO, MEDICIÓN, ANÁLISIS Y EVALUACIÓN</t>
  </si>
  <si>
    <t>b) los métodos de seguimiento, medición, análisis y evaluación necesarios para asegurar resultados válidos;</t>
  </si>
  <si>
    <t xml:space="preserve">La organización debe evaluar el desempeño y la eficacia del sistema de gestión de la calidad. </t>
  </si>
  <si>
    <t>La organización debe mantener la información documentada como evidencia de los resultados.</t>
  </si>
  <si>
    <t xml:space="preserve">La organización debe realizar el seguimiento de las percepciones de los clientes del grado en que se cumplen sus necesidades y expectativas. </t>
  </si>
  <si>
    <t>La organización debe determinar los métodos para obtener, realizar el seguimiento y revisar esta información.</t>
  </si>
  <si>
    <t>La organización debe analizar y evaluar los datos y la información apropiados originados por el seguimiento y la medición.</t>
  </si>
  <si>
    <t>a) la conformidad de los productos y servicios;</t>
  </si>
  <si>
    <t>b) el grado de satisfacción del cliente;</t>
  </si>
  <si>
    <t>c) el desempeño y la eficacia del sistema de gestión de la calidad;</t>
  </si>
  <si>
    <t>d) si lo planificado se ha implementado de forma eficaz;</t>
  </si>
  <si>
    <t>e) la eficacia de las acciones tomadas para abordar los riesgos y oportunidades;</t>
  </si>
  <si>
    <t>f) el desempeño de los proveedores externos;</t>
  </si>
  <si>
    <t>g) la necesidad de mejoras en el sistema de gestión de la calidad.</t>
  </si>
  <si>
    <t>Los resultados del análisis deben utilizarse para evaluar:</t>
  </si>
  <si>
    <r>
      <rPr>
        <b/>
        <sz val="10"/>
        <color indexed="8"/>
        <rFont val="Arial"/>
        <family val="2"/>
      </rPr>
      <t>9.2.1</t>
    </r>
    <r>
      <rPr>
        <sz val="10"/>
        <color indexed="8"/>
        <rFont val="Arial"/>
        <family val="2"/>
      </rPr>
      <t xml:space="preserve"> La organización debe llevar a cabo auditorías internas a intervalos planificados para proporcionar información acerca de si el sistema de gestión de la calidad:</t>
    </r>
  </si>
  <si>
    <t>1) los requisitos propios de la organización para su sistema de gestión de la calidad;</t>
  </si>
  <si>
    <t>2) los requisitos de esta Norma Internacional;</t>
  </si>
  <si>
    <r>
      <t xml:space="preserve">9.2.2 </t>
    </r>
    <r>
      <rPr>
        <sz val="10"/>
        <rFont val="Arial"/>
        <family val="2"/>
      </rPr>
      <t>La organización debe:</t>
    </r>
  </si>
  <si>
    <t>a) planificar, establecer, implementar y mantener uno o varios programas de auditoría que incluyan la frecuencia, los métodos, las responsabilidades, los requisitos de planificación y la elaboración de informes, que deben tener en consideración la importancia de los procesos involucrados, los cambios que afecten a la organización y los resultados de las auditorías previas;</t>
  </si>
  <si>
    <t>b) para cada auditoría, definir los criterios de la auditoría y el alcance de cada auditoría;</t>
  </si>
  <si>
    <t>e) realizar las correcciones y tomar las acciones correctivas adecuadas sin demora injustificada;</t>
  </si>
  <si>
    <t>f) conservar la información documentada como evidencia de la implementación del programa de auditoría y los resultados de la auditoría.</t>
  </si>
  <si>
    <t>9.3 Revisión por la dirección
9.3.1. Generalidades</t>
  </si>
  <si>
    <t>La alta dirección debe revisar el sistema de gestión de la calidad de la organización a intervalos planificados, para asegurarse de su idoneidad, adecuación, eficacia y alineación con la dirección estratégica de la organización continuas.</t>
  </si>
  <si>
    <r>
      <rPr>
        <b/>
        <sz val="10"/>
        <color indexed="60"/>
        <rFont val="Arial"/>
        <family val="2"/>
      </rPr>
      <t>9.3.2 Entradas de la revisión por la dirección</t>
    </r>
    <r>
      <rPr>
        <sz val="10"/>
        <color indexed="8"/>
        <rFont val="Arial"/>
        <family val="2"/>
      </rPr>
      <t xml:space="preserve">
La revisión por la dirección debe planificarse y llevarse a cabo incluyendo consideraciones sobre:</t>
    </r>
  </si>
  <si>
    <t>a) el estado de las acciones desde revisiones por la dirección previas;</t>
  </si>
  <si>
    <t>b) los cambios en las cuestiones externas e internas que sean pertinentes al sistema de gestión de la calidad;</t>
  </si>
  <si>
    <t>c) la información sobre el desempeño y la eficacia del sistema de gestión de la calidad, incluidas las tendencias relativas a:</t>
  </si>
  <si>
    <t>1) satisfacción del cliente y la retroalimentación de las partes interesadas pertinentes;</t>
  </si>
  <si>
    <t>2) el grado en que se han cumplido los objetivos de la calidad;</t>
  </si>
  <si>
    <t>3) desempeño de los procesos y conformidad de los productos y servicios;</t>
  </si>
  <si>
    <t>4) no conformidades y acciones correctivas;</t>
  </si>
  <si>
    <t>5) resultados de seguimiento y medición;</t>
  </si>
  <si>
    <t>6) resultados de las auditorías;</t>
  </si>
  <si>
    <t>7) el desempeño de los proveedores externos;</t>
  </si>
  <si>
    <t>d) la adecuación de los recursos;</t>
  </si>
  <si>
    <t>e) la eficacia de las acciones tomadas para abordar los riesgos y las oportunidades (véase 6.1);</t>
  </si>
  <si>
    <t>f) oportunidades de mejora.</t>
  </si>
  <si>
    <t>9.3.3 Salidas de la revisión por la dirección</t>
  </si>
  <si>
    <t>Las salidas de la revisión por la dirección deben incluir las decisiones y acciones relacionadas con:
a) las oportunidades de mejora;</t>
  </si>
  <si>
    <t>b) cualquier necesidad de cambio en el sistema de gestión de la calidad;</t>
  </si>
  <si>
    <t>c) las necesidades de recursos.</t>
  </si>
  <si>
    <t>La organización debe determinar y seleccionar las oportunidades de mejora e implementar cualquier acción necesaria para cumplir los requisitos del cliente y aumentar la satisfacción del cliente.</t>
  </si>
  <si>
    <t>Estas deben incluir:</t>
  </si>
  <si>
    <t>a) mejorar los productos y servicios para cumplir los requisitos, así como tratar las necesidades y expectativas futuras;</t>
  </si>
  <si>
    <t>b) corregir, prevenir o reducir los efectos indeseados;</t>
  </si>
  <si>
    <t>c) mejorar el desempeño y la eficacia del sistema de gestión de la calidad.</t>
  </si>
  <si>
    <t>10.2 NO CONFORMIDAD Y ACCIÓN CORRECTIVA</t>
  </si>
  <si>
    <r>
      <t xml:space="preserve">10.2.2 </t>
    </r>
    <r>
      <rPr>
        <sz val="10"/>
        <rFont val="Arial"/>
        <family val="2"/>
      </rPr>
      <t>La organización debe conservar información documentada, como evidencia de:</t>
    </r>
  </si>
  <si>
    <t>10.3 MEJORA CONTINUA</t>
  </si>
  <si>
    <t>La organización debe mejorar continuamente la idoneidad, adecuación y eficacia del sistema de gestión de la calidad.</t>
  </si>
  <si>
    <t>La organización debe considerar los resultados del análisis y la evaluación, y las salidas de la revisión por la dirección, para determinar si hay necesidades u oportunidades que deben tratarse como parte de la mejora continua.</t>
  </si>
  <si>
    <t>1) la revisión y el análisis de la no conformidad;</t>
  </si>
  <si>
    <t>d) revisar la eficacia de cualquier acción correctiva tomada;</t>
  </si>
  <si>
    <t>e) si es necesario, actualizar los riesgos y oportunidades determinados durante la planificación;</t>
  </si>
  <si>
    <t>f) si es necesario, hacer cambios al sistema de gestión de la calidad.</t>
  </si>
  <si>
    <t>a) reaccionar ante la no conformidad y, cuando sea aplicable:
    1) tomar acciones para controlarla y corregirla;
    2) hacer frente a las consecuencias;</t>
  </si>
  <si>
    <t>5.2.1.Desarrollar la politica de la calidad</t>
  </si>
  <si>
    <t xml:space="preserve">5.2.2  Comunicar la politica de la calidad </t>
  </si>
  <si>
    <t>Presupuesto</t>
  </si>
  <si>
    <t>ACTIVIDADES</t>
  </si>
  <si>
    <t>Fecha culminación</t>
  </si>
  <si>
    <t>Procesos involucrados</t>
  </si>
  <si>
    <t>PLAN DE TRANSICIÓN SISTEMA DE GESTION DE LA CALIDAD</t>
  </si>
  <si>
    <t>Responsables</t>
  </si>
  <si>
    <t>Descripción Metas
Resultados esperados</t>
  </si>
  <si>
    <r>
      <t xml:space="preserve">6.2.2 </t>
    </r>
    <r>
      <rPr>
        <sz val="10"/>
        <rFont val="Arial"/>
        <family val="2"/>
      </rPr>
      <t>Planifiación para lograr objetivos de la calidad</t>
    </r>
  </si>
  <si>
    <r>
      <t>4.4.1</t>
    </r>
    <r>
      <rPr>
        <sz val="10"/>
        <rFont val="Arial"/>
        <family val="2"/>
      </rPr>
      <t xml:space="preserve"> Sistema de Gestión de la Calidad</t>
    </r>
  </si>
  <si>
    <r>
      <t>4.4.2</t>
    </r>
    <r>
      <rPr>
        <sz val="10"/>
        <rFont val="Arial"/>
        <family val="2"/>
      </rPr>
      <t xml:space="preserve"> Informacion documentada del SGC</t>
    </r>
  </si>
  <si>
    <r>
      <t xml:space="preserve">6.1.1 Generalidades </t>
    </r>
    <r>
      <rPr>
        <sz val="10"/>
        <rFont val="Arial"/>
        <family val="2"/>
      </rPr>
      <t xml:space="preserve"> </t>
    </r>
  </si>
  <si>
    <r>
      <rPr>
        <b/>
        <sz val="10"/>
        <rFont val="Arial"/>
        <family val="2"/>
      </rPr>
      <t xml:space="preserve">6.2.1 </t>
    </r>
    <r>
      <rPr>
        <sz val="10"/>
        <rFont val="Arial"/>
        <family val="2"/>
      </rPr>
      <t>Objetivos de la Calidad</t>
    </r>
  </si>
  <si>
    <r>
      <t>7.1.2 Personas</t>
    </r>
    <r>
      <rPr>
        <sz val="10"/>
        <rFont val="Arial"/>
        <family val="2"/>
      </rPr>
      <t xml:space="preserve"> </t>
    </r>
  </si>
  <si>
    <r>
      <t>7.1.4. Ambiente para la operación de los procesos</t>
    </r>
    <r>
      <rPr>
        <sz val="10"/>
        <rFont val="Arial"/>
        <family val="2"/>
      </rPr>
      <t xml:space="preserve"> </t>
    </r>
  </si>
  <si>
    <r>
      <t xml:space="preserve">7.1.6 Conocimientos organizativos </t>
    </r>
    <r>
      <rPr>
        <sz val="10"/>
        <rFont val="Arial"/>
        <family val="2"/>
      </rPr>
      <t xml:space="preserve"> </t>
    </r>
  </si>
  <si>
    <r>
      <rPr>
        <b/>
        <sz val="10"/>
        <rFont val="Arial"/>
        <family val="2"/>
      </rPr>
      <t>8.2.3.1</t>
    </r>
    <r>
      <rPr>
        <sz val="10"/>
        <rFont val="Arial"/>
        <family val="2"/>
      </rPr>
      <t xml:space="preserve"> La organización debe asegurarse de que tiene la capacidad de cumplir los requisitos para los productos y servicios que se van a ofrecer a los clientes. </t>
    </r>
  </si>
  <si>
    <r>
      <rPr>
        <b/>
        <sz val="10"/>
        <rFont val="Arial"/>
        <family val="2"/>
      </rPr>
      <t>8.2.3.2</t>
    </r>
    <r>
      <rPr>
        <sz val="10"/>
        <rFont val="Arial"/>
        <family val="2"/>
      </rPr>
      <t xml:space="preserve"> La organización debe conservar la información documentada, cuando sea aplicable:</t>
    </r>
  </si>
  <si>
    <r>
      <rPr>
        <b/>
        <sz val="10"/>
        <rFont val="Arial"/>
        <family val="2"/>
      </rPr>
      <t>8.7.1</t>
    </r>
    <r>
      <rPr>
        <sz val="10"/>
        <rFont val="Arial"/>
        <family val="2"/>
      </rPr>
      <t xml:space="preserve"> La organización debe asegurarse de que las salidas que no sean conformes con sus requisitos se identifican y se controlan para prevenir su uso o entrega no intencional.</t>
    </r>
  </si>
  <si>
    <r>
      <rPr>
        <b/>
        <sz val="10"/>
        <rFont val="Arial"/>
        <family val="2"/>
      </rPr>
      <t>8.7.2</t>
    </r>
    <r>
      <rPr>
        <sz val="10"/>
        <rFont val="Arial"/>
        <family val="2"/>
      </rPr>
      <t xml:space="preserve"> La organización debe mantener la información documentada que:</t>
    </r>
  </si>
  <si>
    <t>Seccion de la norma
ISO 9001:2015</t>
  </si>
  <si>
    <t>9.3.2 Entradas de la revisión por la dirección</t>
  </si>
  <si>
    <r>
      <t xml:space="preserve">9.1.1 Generalidades </t>
    </r>
    <r>
      <rPr>
        <sz val="10"/>
        <rFont val="Arial"/>
        <family val="2"/>
      </rPr>
      <t xml:space="preserve"> </t>
    </r>
  </si>
  <si>
    <r>
      <rPr>
        <b/>
        <sz val="10"/>
        <rFont val="Arial"/>
        <family val="2"/>
      </rPr>
      <t>9.2.1</t>
    </r>
    <r>
      <rPr>
        <sz val="10"/>
        <rFont val="Arial"/>
        <family val="2"/>
      </rPr>
      <t xml:space="preserve"> Propósito de auditoría</t>
    </r>
  </si>
  <si>
    <r>
      <rPr>
        <b/>
        <sz val="10"/>
        <color indexed="8"/>
        <rFont val="Arial"/>
        <family val="2"/>
      </rPr>
      <t xml:space="preserve">10.2.1 </t>
    </r>
    <r>
      <rPr>
        <sz val="10"/>
        <color indexed="8"/>
        <rFont val="Arial"/>
        <family val="2"/>
      </rPr>
      <t>Cuando ocurra una no conformidad, incluida cualquiera originada por quejas, la organización debe:</t>
    </r>
  </si>
  <si>
    <r>
      <rPr>
        <b/>
        <sz val="10"/>
        <rFont val="Arial"/>
        <family val="2"/>
      </rPr>
      <t xml:space="preserve">10.2.1 </t>
    </r>
    <r>
      <rPr>
        <sz val="10"/>
        <rFont val="Arial"/>
        <family val="2"/>
      </rPr>
      <t>Cuando ocurra una no conformidad, incluida cualquiera originada por quejas, la organización debe:</t>
    </r>
  </si>
  <si>
    <t>8.3 DISEÑO Y DESARROLLO DE LOS PRODUCTOS Y SERVICIOS</t>
  </si>
  <si>
    <r>
      <t xml:space="preserve">Se entiende por autodiagnóstico el conjunto de actividades realizadas por una misma organización para establecer el estado del arte de un Sistema,  proceso o actividad respecto a un parámetro previamente establecido.
Su aplicación respecto al sistema de gestión de la calidad, se centra en identificar la situación actual, respecto a los requerimientos del reciente proyecto de norma  internacional ISO 9001:2015 .
Esta herramienta puede ser utilizada para desarrollar la primera etapa del ciclo de mejoramiento continuo, es decir el </t>
    </r>
    <r>
      <rPr>
        <b/>
        <sz val="11"/>
        <color indexed="8"/>
        <rFont val="Calibri"/>
        <family val="2"/>
      </rPr>
      <t xml:space="preserve">PLANEAR.  </t>
    </r>
    <r>
      <rPr>
        <sz val="11"/>
        <color theme="1"/>
        <rFont val="Calibri"/>
        <family val="2"/>
      </rPr>
      <t xml:space="preserve">No es lo mismo que llevar a cabo una </t>
    </r>
    <r>
      <rPr>
        <b/>
        <sz val="11"/>
        <color indexed="8"/>
        <rFont val="Calibri"/>
        <family val="2"/>
      </rPr>
      <t>auditoría,</t>
    </r>
    <r>
      <rPr>
        <sz val="11"/>
        <color theme="1"/>
        <rFont val="Calibri"/>
        <family val="2"/>
      </rPr>
      <t xml:space="preserve"> ya que el personal de la organización participa en el mismo diagnostico,  por lo que no se cumple principios de la auditoría como objetividad, imparcialidad, autonomía e independencia.   
Uno de los propósito del auto diagnostico es establecer un </t>
    </r>
    <r>
      <rPr>
        <u val="single"/>
        <sz val="11"/>
        <color indexed="8"/>
        <rFont val="Calibri"/>
        <family val="2"/>
      </rPr>
      <t>plan de implementación</t>
    </r>
    <r>
      <rPr>
        <sz val="11"/>
        <color theme="1"/>
        <rFont val="Calibri"/>
        <family val="2"/>
      </rPr>
      <t xml:space="preserve"> para organizaciones que apenas estan implementando el modelo en la versión 2015 o un </t>
    </r>
    <r>
      <rPr>
        <u val="single"/>
        <sz val="11"/>
        <color indexed="8"/>
        <rFont val="Calibri"/>
        <family val="2"/>
      </rPr>
      <t xml:space="preserve">plan de  tránsición </t>
    </r>
    <r>
      <rPr>
        <sz val="11"/>
        <color theme="1"/>
        <rFont val="Calibri"/>
        <family val="2"/>
      </rPr>
      <t xml:space="preserve">para aquellas organizaciones que ya cuentan con la norma de calidad implementada en la versión del año 2008.
En su primera parte, este documento cuenta con </t>
    </r>
    <r>
      <rPr>
        <b/>
        <sz val="11"/>
        <color indexed="8"/>
        <rFont val="Calibri"/>
        <family val="2"/>
      </rPr>
      <t xml:space="preserve">7 hojas </t>
    </r>
    <r>
      <rPr>
        <sz val="11"/>
        <color theme="1"/>
        <rFont val="Calibri"/>
        <family val="2"/>
      </rPr>
      <t xml:space="preserve">que  hacen referencia a los capitulos de la norma ISO 9001: 2015 desde </t>
    </r>
    <r>
      <rPr>
        <sz val="11"/>
        <rFont val="Calibri"/>
        <family val="2"/>
      </rPr>
      <t>capitulos del 4 al 10</t>
    </r>
    <r>
      <rPr>
        <sz val="11"/>
        <color theme="1"/>
        <rFont val="Calibri"/>
        <family val="2"/>
      </rPr>
      <t xml:space="preserve">, en donde se presenta una lista de chequeo de acuerdo a los requisitos que debe evaluarse.
La segunda parte una vez realizada la evaluación,  son las hojas  </t>
    </r>
    <r>
      <rPr>
        <b/>
        <sz val="11"/>
        <color indexed="8"/>
        <rFont val="Calibri"/>
        <family val="2"/>
      </rPr>
      <t>RESUMEN CONSOLIDADO y RESUMEN POR  CAPITULO</t>
    </r>
    <r>
      <rPr>
        <sz val="11"/>
        <color theme="1"/>
        <rFont val="Calibri"/>
        <family val="2"/>
      </rPr>
      <t xml:space="preserve">, en donde se encuentran los graficos y la información  del diagnóstico consolidada, por lo tanto  no hay necesidad de diligenciar ni manipularlas dichas hojas, en donde los graficos se generarán automáticamente de acuerdo a los resultados obtenidos.
</t>
    </r>
  </si>
  <si>
    <t>GUIA AUTODIAGNOSTICO ISO 9001: 2015</t>
  </si>
  <si>
    <r>
      <t xml:space="preserve">En el diligenciamiento y evaluación es importante aclarar los siguientes criterios:
</t>
    </r>
    <r>
      <rPr>
        <b/>
        <sz val="11"/>
        <color indexed="8"/>
        <rFont val="Calibri"/>
        <family val="2"/>
      </rPr>
      <t>NO APLICA=</t>
    </r>
    <r>
      <rPr>
        <sz val="11"/>
        <color theme="1"/>
        <rFont val="Calibri"/>
        <family val="2"/>
      </rPr>
      <t xml:space="preserve"> Marque con una “X”, Cuando se ha excluido el requisito y este no afecta la capacidad  ni la responsabilidad para cumplir requisitos por parte de la organización.
</t>
    </r>
    <r>
      <rPr>
        <b/>
        <sz val="11"/>
        <color indexed="8"/>
        <rFont val="Calibri"/>
        <family val="2"/>
      </rPr>
      <t>COMPLETO=</t>
    </r>
    <r>
      <rPr>
        <sz val="11"/>
        <color theme="1"/>
        <rFont val="Calibri"/>
        <family val="2"/>
      </rPr>
      <t xml:space="preserve"> Marque con una “X”, en el caso de haber realizado TODAS las acciones requeridas, poseer evidencias suficientes y tener resultados eficaces de cumplimiento del requisito.
</t>
    </r>
    <r>
      <rPr>
        <b/>
        <sz val="11"/>
        <color indexed="8"/>
        <rFont val="Calibri"/>
        <family val="2"/>
      </rPr>
      <t>PARCIAL=</t>
    </r>
    <r>
      <rPr>
        <sz val="11"/>
        <color theme="1"/>
        <rFont val="Calibri"/>
        <family val="2"/>
      </rPr>
      <t xml:space="preserve"> Marque con una “X”,  en el caso de no haber realizado al menos una acción o actividad  requeridas, poseer evidencias insuficientes y a pesar de obtener resultados, estos no son eficaces. 
</t>
    </r>
    <r>
      <rPr>
        <b/>
        <sz val="11"/>
        <color indexed="8"/>
        <rFont val="Calibri"/>
        <family val="2"/>
      </rPr>
      <t>NINGUNO=</t>
    </r>
    <r>
      <rPr>
        <sz val="11"/>
        <color theme="1"/>
        <rFont val="Calibri"/>
        <family val="2"/>
      </rPr>
      <t xml:space="preserve"> Marque con una “X”, en caso de no encontrar ninguna acción o actividad relacionada, no se poseen evidencias ni resultados  relacionados con el requisito.
</t>
    </r>
    <r>
      <rPr>
        <sz val="11"/>
        <color indexed="10"/>
        <rFont val="Calibri"/>
        <family val="2"/>
      </rPr>
      <t>Nota: La evaluación es excluyente, por favor no marque con una “X” en más de 2 criterios, por ejemplo marcar X en completo y tambien en parcial.</t>
    </r>
    <r>
      <rPr>
        <sz val="11"/>
        <color theme="1"/>
        <rFont val="Calibri"/>
        <family val="2"/>
      </rPr>
      <t xml:space="preserve">
De igual manera, se deberá relacionar  evidencias o los aspectos desarrollados  por la organización frente a los requisitos que se cumplen de manera completa o parcial, esto deberá relacionarse en la columna denominada </t>
    </r>
    <r>
      <rPr>
        <b/>
        <sz val="11"/>
        <color indexed="8"/>
        <rFont val="Calibri"/>
        <family val="2"/>
      </rPr>
      <t xml:space="preserve">¿QUÉ TIENE ?.
</t>
    </r>
    <r>
      <rPr>
        <sz val="11"/>
        <color theme="1"/>
        <rFont val="Calibri"/>
        <family val="2"/>
      </rPr>
      <t xml:space="preserve">Mientras que en la columna </t>
    </r>
    <r>
      <rPr>
        <b/>
        <sz val="11"/>
        <color indexed="8"/>
        <rFont val="Calibri"/>
        <family val="2"/>
      </rPr>
      <t xml:space="preserve">¿QUE NOS FALTA? </t>
    </r>
    <r>
      <rPr>
        <sz val="11"/>
        <color theme="1"/>
        <rFont val="Calibri"/>
        <family val="2"/>
      </rPr>
      <t>se relacionará las diferencias, brechas, evidencias posibles o aspectos a desarrollar  por la organización frente a los requisitos que se cumplen de manera parcial o sin ninguna acción.</t>
    </r>
    <r>
      <rPr>
        <b/>
        <sz val="11"/>
        <color indexed="8"/>
        <rFont val="Calibri"/>
        <family val="2"/>
      </rPr>
      <t xml:space="preserve">
</t>
    </r>
    <r>
      <rPr>
        <sz val="11"/>
        <color theme="1"/>
        <rFont val="Calibri"/>
        <family val="2"/>
      </rPr>
      <t xml:space="preserve">
Finalmente se encuentra la hoja </t>
    </r>
    <r>
      <rPr>
        <b/>
        <sz val="11"/>
        <color indexed="8"/>
        <rFont val="Calibri"/>
        <family val="2"/>
      </rPr>
      <t>PLAN DE ACCIÓN</t>
    </r>
    <r>
      <rPr>
        <sz val="11"/>
        <color theme="1"/>
        <rFont val="Calibri"/>
        <family val="2"/>
      </rPr>
      <t xml:space="preserve"> en donde a manera de ejemplo se estructura un plan de implementtación o de tránsición, cuyo punto de partida es la información relacionada en la columna </t>
    </r>
    <r>
      <rPr>
        <b/>
        <sz val="11"/>
        <color indexed="8"/>
        <rFont val="Calibri"/>
        <family val="2"/>
      </rPr>
      <t>¿QUE NOS FALTA?</t>
    </r>
    <r>
      <rPr>
        <sz val="11"/>
        <color theme="1"/>
        <rFont val="Calibri"/>
        <family val="2"/>
      </rPr>
      <t xml:space="preserve"> de las listas de chequeo de acuerdo a los criterios de la norma. En este plan puede incluirse actividades, tareas, resultados esperados, el tiempo en el que se dene cumplir , procesos relacionados, asi como responsables de las actividades para cerrar las brechas y la opción de relacionar un presupuesto si es necesario.</t>
    </r>
  </si>
  <si>
    <t>X</t>
  </si>
  <si>
    <t xml:space="preserve">* Formulación del plan de desarrollo institucional 
*Perfil de Capacidades Internas 
*Perfil de Fortalezas y Amenazas 
*Matriz de diagnostico EFE - EFI - Porter </t>
  </si>
  <si>
    <t xml:space="preserve">*Marco Estratégico de la congregación para america latina 
* Modelo de operación por procesos (Mapa de procesos)
*Plataforma estratégica (intenciones misión)
* 19 Caracterizaciones de procesos </t>
  </si>
  <si>
    <t xml:space="preserve">*Informe de revisión por la Dirección
*Sistema Institucional de Aseguramiento de la Calidad 
*Informes de evaluación externa MEN - CNA </t>
  </si>
  <si>
    <t>x</t>
  </si>
  <si>
    <r>
      <t xml:space="preserve">* El alcance del SIG se establece en el </t>
    </r>
    <r>
      <rPr>
        <b/>
        <sz val="16"/>
        <color indexed="10"/>
        <rFont val="Calibri"/>
        <family val="2"/>
      </rPr>
      <t xml:space="preserve">manual de Calidad 
</t>
    </r>
    <r>
      <rPr>
        <sz val="12"/>
        <rFont val="Calibri"/>
        <family val="2"/>
      </rPr>
      <t xml:space="preserve">* El alcance definido y aprobado por el Cosejo Superior mediante acuerdo N.05 del 10 de Junio del 2014 aplica todos y cada uno de los requisitos definidos por la norma 
*Desde la socialización del SIG el alcance ha estado disponible en el home de la plataforma
</t>
    </r>
  </si>
  <si>
    <t>* Racionalidades, caracteristicas y logicas de armonización e integración del Sistema Integrado de gestión (Fundamentación del SIG - Manual de Calidad)
*Sistema de información que almacena la estructura documetal del SIG</t>
  </si>
  <si>
    <t>* Acuerdo N.05 del 10 de Junio del 2014 que reconoce los 19 procesos institucionales y su interacción  (MAPA DE PROCESOS)</t>
  </si>
  <si>
    <t xml:space="preserve">*Modelo se operación por procesos 
* 19 Caracterizaciones de Procesos
* Mapa de Procesos </t>
  </si>
  <si>
    <t>* Sistema de Gerencia del plan de desarrollo (radares de medición y seguimiento al desempeño de los indicadores, metas, objetivos de desarrollo y temas esratégicos 
* Sistema Institucional de Aseguramiento de la Calidad (informes de evaluación interna y externa)</t>
  </si>
  <si>
    <t xml:space="preserve">*Informe de Auditoria Interna de Calidad </t>
  </si>
  <si>
    <t>* Regimen Organizacional aprobado mediante acuerdo N.039 del 07 de Octubre de 2014</t>
  </si>
  <si>
    <t xml:space="preserve">*Manual de Funciones y Competencias </t>
  </si>
  <si>
    <t>*Sistema de Control Interno (Manual de Administración del riesgo)</t>
  </si>
  <si>
    <t xml:space="preserve">*Aprobación del Manual 
*Implementación del Manual </t>
  </si>
  <si>
    <t>* Control de Cambios (SAC - DOC - INT - MVS - GCO)</t>
  </si>
  <si>
    <t>*Sistema de información que almacena la estructura documetal del SIG</t>
  </si>
  <si>
    <t xml:space="preserve">*Sistema Institucional de Aseguramiento de la Calidad (componente de información - boletín estadistico - informes de gestión)
*Reportes Jornada Institucional de Rendición de Cuentas </t>
  </si>
  <si>
    <t xml:space="preserve">*Sistema de Gerencia del Plan de desarrollo (Alineación estratégica)
*Plan de Desarrollo institucional (evidencias de formulación PCI - POAM - diagnostico estratégico)
*Objetivos de Desarrollo 
*Politica de Calidad (Matriz de formulación)
</t>
  </si>
  <si>
    <t xml:space="preserve">*Modelo de operación por procesos 
*Caracterizaciones de Procesos </t>
  </si>
  <si>
    <t xml:space="preserve">* Fundamentación del SIG 
* Evidencias de sensibilización, capacitación y entrenamiento frente al SIG y al modelo de operación por procesos </t>
  </si>
  <si>
    <t xml:space="preserve">* Aprobación del Manual de Riesgos 
*Implementación del Manual 
* Promover el pensamiento basado en riesgos a traves de acitivadades de sensibilización en el marco del SIG </t>
  </si>
  <si>
    <t xml:space="preserve">* Acuerdo N.05 del 10 de Junio del 2014 asegura ladisponibilidad de recursos para el mantenimiento, mejoramiento y consolidación del SIG </t>
  </si>
  <si>
    <t xml:space="preserve">*Sistema de Gerencia del Plan de desarrollo (seguimiento al PDI)
*Euipo Estratégico (Seguimiento y medición al desempeño de los OD)
*Consejo Superior (estado de avance y proyección del diseño, implementación y mantenimiento del SIG)
*Planes de Mejoramiento - planes de gestión aseguramiento de la Calidad </t>
  </si>
  <si>
    <t xml:space="preserve">* Modelo de operación por procesos (fundamentación delSIG)
* 19 Caracterizaciones de procesos </t>
  </si>
  <si>
    <t xml:space="preserve">* Sistema de Peticiones, Quejas, Reclamos y Sugerencias (Campaña de implementación)
*Informe de Peticiones, quejas, reclamos y sugerencias 
*Herramienta NO CONFORMES en la prestación del servicio 
*informe de no conformes en la prestación del servicio 
</t>
  </si>
  <si>
    <t>*Manual de Calidad SIG (politica de Calidad)
* Estrategias de difusión y sensibilización frente a la politica (Sistema institucional de Asrguramiento de la Calidad - Cuadernos - informes de evaluación interna y externa)</t>
  </si>
  <si>
    <t>*PDI (diagnostico estratégico - PCI - POAM - EFE - EFI - PORTER)
*El diseño, implementación y mantenimiento del SIG obedece a una logica de Planeación Estratégica que se proyecto desde el PDI en el TE Gestión Administrativa y Sostenibilidad Financiera y el OD Integración de Areas y Procesos.</t>
  </si>
  <si>
    <t xml:space="preserve">*Sistema de Gerencia del Plan de desarrollo (seguimiento al PDI)
*Euipo Estratégico (Seguimiento y medición al desempeño de los OD)
*Consejo Superior (estado de avance y proyección del diseño, implementación y mantenimiento del SIG)
*Planes de Mejoramiento - planes de gestión aseguramiento de la Calidad 
*Modelo de Planeación Institucional </t>
  </si>
  <si>
    <t>* Auditoria Interna de Calidad (informe de auditoria)</t>
  </si>
  <si>
    <t xml:space="preserve">*PDI (diagnostico estratégico - PCI - POAM - EFE - EFI - PORTER)
*El diseño, implementación y mantenimiento del SIG obedece a una logica de Planeación Estratégica que se proyecto desde el PDI en el TE Gestión Administrativa y Sostenibilidad Financiera y el OD Integración de Areas y Procesos.
*Sistema de Gerencia del Plan de desarrollo (seguimiento al PDI)
*Euipo Estratégico (Seguimiento y medición al desempeño de los OD)
*Consejo Superior (estado de avance y proyección del diseño, implementación y mantenimiento del SIG)
*Planes de Mejoramiento - planes de gestión aseguramiento de la Calidad 
*Modelo de Planeación Institucional 
* Revisión por la Dirección </t>
  </si>
  <si>
    <t xml:space="preserve">*PDI (diagnostico estratégico - PCI - POAM - EFE - EFI - PORTER)
*El diseño, implementación y mantenimiento del SIG obedece a una logica de Planeación Estratégica que se proyecto desde el PDI en el TE Gestión Administrativa y Sostenibilidad Financiera y el OD Integración de Areas y Procesos.
*Modelo de Planeación Institucional (Planes de Gestion de Facultades y unidades academicas y administrativas </t>
  </si>
  <si>
    <t xml:space="preserve">*La institución realiza cambios al SIG de forma controlada, planificada y sistematica.
*Procedimiento para el control de cambios al SIG
*Comité de Calidad aprueba cambios 
*La toma de decisiones frente a los cambios  del SIG obdecen al estudio y reflexión de los informes de evaluación interna y externa en el marco de los procesos de aseguramiento de la Calidad, Direccionamiento Institucional y Gestión del Control 
</t>
  </si>
  <si>
    <t>* Acuerdo N.05 del 10 de Junio del 2014 asegura ladisponibilidad de recursos para el mantenimiento, mejoramiento y consolidación del SIG</t>
  </si>
  <si>
    <t xml:space="preserve">* Proceso de Gestión Financiera 
* Formato de identificación, selección y evaluación de proveedores  </t>
  </si>
  <si>
    <t xml:space="preserve">* Plan Maestro de Ordenamiento Fisico 
* Sistema Institucional de Aseguramiento de la Calidad - Componente de información - cuadros maestros - Espacio Fisico
* Proceso de Gestión de la Infraestructura Fisica 
*Plan de mantenimiento preventivo y correctivo de la planta fisica </t>
  </si>
  <si>
    <t xml:space="preserve">* Acuerdo N.05 del 10 de Junio del 2014 asegura ladisponibilidad de recursos para el mantenimiento, mejoramiento y consolidación del SIG
*Modelo de operación por procesos
*Estructura Documental del SIG </t>
  </si>
  <si>
    <t xml:space="preserve">* Acuerdo N.05 del 10 de Junio del 2014 asegura ladisponibilidad de recursos para el mantenimiento, mejoramiento y consolidación del SIG
*Sistema de Gerencia del Plan de desarrollo (seguimiento al PDI)
*Euipo Estratégico (Seguimiento y medición al desempeño de los OD)
*Consejo Superior (estado de avance y proyección del diseño, implementación y mantenimiento del SIG)
*Planes de Mejoramiento - planes de gestión aseguramiento de la Calidad 
*Modelo de Planeación Institucional 
*Estructura documentalproceso gestión de recursos educativos - CALER - Control y seguimineto a equipos, laboratorios y reactivos </t>
  </si>
  <si>
    <t xml:space="preserve">* Racionalidades, caracteristicas y logicas de armonización e integración del Sistema Integrado de gestión (Fundamentación del SIG - Manual de Calidad)
*Sistema de información que almacena la estructura documetal del SIG
* Evidencias de sensibilización, apropiación y entrenamiento del SIG 
* Capacitación de lideres del SIG en procesos de Aseguramiento de la Calidad 
*Sistema Institucional de Aseguramiento de la Calidad - Componente de fomento </t>
  </si>
  <si>
    <t xml:space="preserve">* Acuerdo N.05 del 10 de Junio del 2014 asegura ladisponibilidad de recursos para el mantenimiento, mejoramiento y consolidación del SIG
*Reportes y orientaciones del Consejo Superior 
*Reportes y recomendaciones del Equipo Estratégico </t>
  </si>
  <si>
    <t>* Proceso de Comunicación Organizacional 
*Estructura documental inicial 
* Plan de gestión de Comunicaciones vigencia 2016</t>
  </si>
  <si>
    <t xml:space="preserve">*Modelo de Operación por procesos 
* Sistema de información SIG donde se consolida la estructura documental 
*Proceso de gestión documental 
* Tablas de retención documental 
* Sistema de Gestión Documental SAIA </t>
  </si>
  <si>
    <t>* Procedimiento para el control de cambios 
*comité de calidad 
*Evidencias del contol de cambios 
* Boletín informativo del control d cambios del sig donde se especifica la idoneidad y necsidad de los cabios en la estructura documental del SIG</t>
  </si>
  <si>
    <t xml:space="preserve">* Procedimiento para el control de cambios 
*comité de calidad 
*Evidencias del contol de cambios 
* Boletín informativo del control d cambios del sig donde se especifica la idoneidad y necsidad de los cabios en la estructura documental del SIG
*Modelo de Operación por procesos 
* Sistema de información SIG donde se consolida la estructura documental 
*Proceso de gestión documental 
* Tablas de retención documental 
* Sistema de Gestión Documental SAIA </t>
  </si>
  <si>
    <t xml:space="preserve">*Acuerdo y politica que proteja la confidencialidad de la información y el capital estructura e intelectual de la institución </t>
  </si>
  <si>
    <t>*Modelo de operación por procesos 
*19 caracterizaciones de  procesos 
*Fundamentación del SIG</t>
  </si>
  <si>
    <t xml:space="preserve">*Reportes y orientaciones del Consejo Superior 
*Reportes y recomendaciones del Equipo Estratégico 
*Sistema de Gerencia del Plan de desarrollo (seguimiento al PDI)
*Euipo Estratégico (Seguimiento y medición al desempeño de los OD)
*Consejo Superior (estado de avance y proyección del diseño, implementación y mantenimiento del SIG)
*Planes de Mejoramiento - planes de gestión aseguramiento de la Calidad 
*Modelo de Planeación Institucional 
* Revisión por la Dirección </t>
  </si>
  <si>
    <t>*Auditoria Interna de calidad (informe)</t>
  </si>
  <si>
    <t>*Sistema de Gerencia del Plan de desarrollo (seguimiento al PDI)
*Euipo Estratégico (Seguimiento y medición al desempeño de los OD)
*Consejo Superior (estado de avance y proyección del diseño, implementación y mantenimiento del SIG)
*Planes de Mejoramiento - planes de gestión aseguramiento de la Calidad 
*Modelo de Planeación Institucional</t>
  </si>
  <si>
    <t xml:space="preserve">*Sistema de información que almacena la estructura documetal del SIG
*Proceso de gestión documental 
* Tablas de retención documental 
* Sistema de Gestión Documental SAIA </t>
  </si>
  <si>
    <t xml:space="preserve">Control de documentos ederivado del desarrollo de procesos externos </t>
  </si>
  <si>
    <t xml:space="preserve">* Procedimiento para el control de cambios 
*comité de calidad 
*Evidencias del contol de cambios 
* Boletín informativo del control d cambios del sig donde se especifica la idoneidad y necsidad de los cabios en la estructura documental del SIG
*Listado maestro de documentos externos </t>
  </si>
  <si>
    <t xml:space="preserve">*Proceso de contratación (interventoria a contraatos)
*Sistema de Petciones, Quejas, Reclamos y Sugerencias </t>
  </si>
  <si>
    <t xml:space="preserve">*Sistemas de peticiones, quejas, reclamos y sugerencias
*Jornadas con padres de Familia 
*Jornadas de la rectoria con estudiantes </t>
  </si>
  <si>
    <t xml:space="preserve">Fortalecer la gestión de la propiedad del Cliente </t>
  </si>
  <si>
    <t xml:space="preserve">*Modelo de Planeación Institucional 
*gestión de planes de mejoramiento </t>
  </si>
  <si>
    <t xml:space="preserve">*Modelo de operación por procesos 
*19 caracterizaciones de  procesos 
*Fundamentación del SIG
* Informes de satisfacción del SIG 
*Evidencias de las acciones de intervención a Quejas, reclamos, sugerencias y felicitaciones </t>
  </si>
  <si>
    <t xml:space="preserve">*Sistema de información que almacena la estructura documetal del SIG
*Proceso de gestión documental 
* Tablas de retención documental 
* Sistema de Gestión Documental SAIA 
*Proceso de Gestión documental </t>
  </si>
  <si>
    <r>
      <t xml:space="preserve">* Racionalidades, caracteristicas y logicas de armonización e integración del Sistema Integrado de gestión (Fundamentación del SIG - Manual de Calidad)
*Sistema de información que almacena la estructura documetal del SIG
* Acuerdo N.05 del 10 de Junio del 2014 que reconoce los 19 procesos institucionales y su interacción  (MAPA DE PROCESOS)
*Sistema de Gerencia del Plan de desarrollo (Alineación estratégica)
*Plan de Desarrollo institucional (evidencias de formulación PCI - POAM - diagnostico estratégico)
*Objetivos de Desarrollo 
*Politica de Calidad (Matriz de formulación)
</t>
    </r>
    <r>
      <rPr>
        <b/>
        <sz val="8"/>
        <color indexed="17"/>
        <rFont val="Calibri"/>
        <family val="2"/>
      </rPr>
      <t xml:space="preserve">La institución asegura que en el momento en el que se efectuan cambios en los requisitos, la información documental se modifica y se comunica creando consciencia del cambio (SAC- DIR)
Desde el proceso de DIR se garantiza el analisis del entorno  y MVS a traves de la inteligencia competitiva   tienen en cuenta los clientes potenciales </t>
    </r>
  </si>
  <si>
    <t>* Sistema Institucional de Aseguramiento de la Calidad - compoenente de Evaluación - Reistros calificados - nuevas propuestas - renovación)</t>
  </si>
  <si>
    <t xml:space="preserve">* Sistema Institucional de Aseguramiento de la Calidad - compoenente de Evaluación - Reistros calificados - nuevas propuestas - renovación)
* Informes de evaluación eveterna con fines de registro calificado o renocación
*Informes de auto de MEN </t>
  </si>
  <si>
    <t xml:space="preserve">* Sistema Institucional de Aseguramiento de la Calidad - compoenente de Evaluación - Reistros calificados - nuevas propuestas - renovación)
* Ley 30 de 1992
*Decreto 1295 de 2010 
* Lineamientos para acreditación de programas de pregrado 
* Lineamientos para acreditación de programas de Mestria y Doctorados
*Lineamientos para acreditación institucional 
*Guias de autoevaluación CNA 
</t>
  </si>
  <si>
    <t xml:space="preserve">* Sistema Institucional de Aseguramiento de la Calidad - compoenente de Evaluación - Reistros calificados - nuevas propuestas - renovación)
*Desarrollo de los procedimientos institucionales en el marco del sistema institucional de aseguramiento de la calidad
*Ejejrcicios de evaluación interna  
*Visitas de evaluación externa Ministerio de Educación Nacional 
* Informes de evaluación eveterna con fines de registro calificado o renocación
*Informes de auto de MEN </t>
  </si>
  <si>
    <t>* Sistema Institucional de Aseguramiento de la Calidad - compoenente de Evaluación - Reistros calificados - nuevas propuestas - renovación)
*Desarrollo de los procedimientos institucionales en el marco del sistema institucional de aseguramiento de la calidad
*Ejejrcicios de evaluación interna  
*Visitas de evaluación externa Ministerio de Educación Nacional 
* Informes de evaluación eveterna con fines de registro calificado o renocación
*Informes de auto de MEN 
*Desarrollo de procesos para ampliación de cobertura - ampliación de cupos</t>
  </si>
  <si>
    <t>Aplicar ciertos criterios para la evaluación, la selección, el seguimiento del desempeño y la reevaluación de todos los proveedores externos</t>
  </si>
  <si>
    <t xml:space="preserve">Estructura documental proceso de gestión financiera 
comité de compras </t>
  </si>
  <si>
    <t xml:space="preserve">Control de documentos externos 
Listado Maestro de documentos externos 
Estructura documental y evidencias de los registros en el desarrollo de los procesos suministrados externamente 
</t>
  </si>
  <si>
    <t xml:space="preserve">Definir tipo y alcance del control de la provisión externa 
Información para los proveedores </t>
  </si>
  <si>
    <t xml:space="preserve">*Modelo de Operación por procesos 
* Sistema de información SIG donde se consolida la estructura documental 
*Proceso de gestión documental 
* Tablas de retención documental 
* Sistema de Gestión Documental SAIA
Sistema de Gerencia del Plan de desarrollo (seguimiento al PDI)
*Euipo Estratégico (Seguimiento y medición al desempeño de los OD)
*Consejo Superior (estado de avance y proyección del diseño, implementación y mantenimiento del SIG)
*Planes de Mejoramiento - planes de gestión aseguramiento de la Calidad 
*Modelo de Planeación Institucional  </t>
  </si>
  <si>
    <r>
      <t xml:space="preserve">*Modelo de Operación por procesos 
* Sistema de información SIG donde se consolida la estructura documental 
*Sistema institucional de aseguramiento de la calidad 
*Ejercicios de evaluación interna y externa 
</t>
    </r>
    <r>
      <rPr>
        <b/>
        <sz val="8"/>
        <color indexed="8"/>
        <rFont val="Calibri"/>
        <family val="2"/>
      </rPr>
      <t>LA INSTITUCIÓN IMPLEMENTÓ TODAS LAS CONDICIONES CONTROLADAS EN CUANTO A LA PRESTACIÓN DEL SERVICIO EDUCATIVO</t>
    </r>
  </si>
  <si>
    <t xml:space="preserve">Proceso Gestión de Egresados 
*Autoevaluación estamento de egresados 
*Estudio de empleadores y usuarios acerca de la calidad del programa 
*Estudios elaborados a partir del OLE </t>
  </si>
  <si>
    <t xml:space="preserve">*Sistema Institucional de Aseguramiento d ela Calidad </t>
  </si>
  <si>
    <t>*Registro d ela propiedad del cliente
Mercadeo, Ventas y Servicios</t>
  </si>
  <si>
    <t xml:space="preserve">*Control de cambios dentro de la información documentada
*Registro de documentos obsoletos </t>
  </si>
  <si>
    <t xml:space="preserve">*Sistema Institcional de Aseguramiento de la Calidad 
A TRAVÉS DEL CONSEJO DE RECTORIA Y EL SAC LA INSTITUCIÓN GARANTIZA LA REVISIÓN AL CUMPLIMIENTO DE REQUISITOS ANTES DE LA PRESTACIÓN DEL SERVICIO EDUCATIVO </t>
  </si>
  <si>
    <t xml:space="preserve">*Sistema Integrado de Gestión 
*Proceso de Evaluación y mejora continua 
*Procedimiento para atención a no conformes en la prestación del servicio
*Herramienta no conformes (plataforma SIG) 
* Informe de satisfación frente al tratamiento de no conformes en la prestación del servicio </t>
  </si>
  <si>
    <r>
      <t xml:space="preserve">*Politica de Calidad (matriz de diseño)
* Documento respaldado por la alta dirección (retroalimentación y mejoramiento) 
* La politica de Calidad incluye todas las obligaciones que se deben cumplir:
</t>
    </r>
    <r>
      <rPr>
        <sz val="8"/>
        <color indexed="10"/>
        <rFont val="Calibri"/>
        <family val="2"/>
      </rPr>
      <t xml:space="preserve">Concepción de la Calidad 
Compromiso con la filosifa de la evaluación y el mejoramiento continuo 
Relaciona grupos de internes internos y externos para la institución 
Integra las intenciones misionales, el compromiso con el bienestar y pastoral y la eficiencia administrativa y academica 
Reconoce el SIG como herramienta Administrativa y de Gestión 
Se compromete con la Autoevaluación, atorregulación, autogestión, responsabilidad social y busqueda de pertinencia </t>
    </r>
    <r>
      <rPr>
        <sz val="8"/>
        <color indexed="8"/>
        <rFont val="Calibri"/>
        <family val="2"/>
      </rPr>
      <t xml:space="preserve">
</t>
    </r>
  </si>
  <si>
    <r>
      <rPr>
        <sz val="8"/>
        <rFont val="Calibri"/>
        <family val="2"/>
      </rPr>
      <t>*Manual de Funciones y Competencias</t>
    </r>
    <r>
      <rPr>
        <sz val="8"/>
        <color indexed="10"/>
        <rFont val="Calibri"/>
        <family val="2"/>
      </rPr>
      <t xml:space="preserve">
*Acto administrativo </t>
    </r>
    <r>
      <rPr>
        <sz val="8"/>
        <color indexed="8"/>
        <rFont val="Calibri"/>
        <family val="2"/>
      </rPr>
      <t xml:space="preserve"> </t>
    </r>
  </si>
  <si>
    <r>
      <t xml:space="preserve">*Aprobación del Manual 
*Implementación del Manual 
*Acto administrativo 
</t>
    </r>
    <r>
      <rPr>
        <b/>
        <sz val="14"/>
        <color indexed="10"/>
        <rFont val="Calibri"/>
        <family val="2"/>
      </rPr>
      <t xml:space="preserve">El SIG debe asegurar la implementación de una metodología que permita planificar de forma sistematica y transparente las  acciones que harán frente a los riesgos y a las oportunidades. 
</t>
    </r>
  </si>
  <si>
    <t xml:space="preserve">*Mejoramiento de los procedimientos existentes 
*Establecimiento de acuerdos para el servicio
*Evidencias de a evaluación de los proveedores 
*Informes de evaluación de los proveedores 
*Politica para el relacionamiento con proveedores </t>
  </si>
  <si>
    <t xml:space="preserve">*Manual de Funciones y Competencias 
*Fortalecimiento del proceso de gestión del Talento Humano
*Fundamentación de las caracteristicas y logicas del proceso de Talento Humano (selección, vinculación) </t>
  </si>
  <si>
    <t xml:space="preserve">*Politica Institucional de Comunicaciones
* Acto administrativo  
* Matriz institucional de comunicaciones </t>
  </si>
  <si>
    <t>*formato de propiedad del cliente (MVS)</t>
  </si>
  <si>
    <t xml:space="preserve">*Manual de contratación
*Consolidación del estructura documental de la gestión de contratación (profesores - servicios)  en el marco del proceso de gestión administrativa </t>
  </si>
  <si>
    <t xml:space="preserve">*Sistema de Gerencia del Plan de desarrollo (seguimiento al PDI)
*Euipo Estratégico (Seguimiento y medición al desempeño de los OD)
*Consejo Superior (estado de avance y proyección del diseño, implementación y mantenimiento del SIG)
*Planes de Mejoramiento - planes de gestión aseguramiento de la Calidad 
*Modelo de Planeación Institucional 
*Sistema de control interno 
*Informes de auditoria de Control </t>
  </si>
  <si>
    <t xml:space="preserve">* Informe de auditoria interna de calidad </t>
  </si>
  <si>
    <t xml:space="preserve">* Sistema de Peticiones, quejas, reclamos, sugerencias y felicitaciones 
*Encuestas de satisfacción </t>
  </si>
  <si>
    <t xml:space="preserve">*Aplicación del 100% de las encuestas 
*Analisis de los datos 
*Socialización e incorporación al modelo de planeación institucional </t>
  </si>
  <si>
    <t xml:space="preserve">* Informe de satisfacción del cliente 
* En el marco del Sistema de gerencia del plan de desarrollo Institucional y el sistema de gerencia del PDI la UCM debe fortalecer el cumplimiento de metas planificadas </t>
  </si>
  <si>
    <t xml:space="preserve">* Sistema de control interno 
* Estructura documental del proceso gestión del control 
* Informes de auditoria interna de control </t>
  </si>
  <si>
    <t xml:space="preserve">*Desarrollo de la auditoria 
* Informe de auditoria interna de calidad </t>
  </si>
  <si>
    <t xml:space="preserve">* Informe de Gestión rectoral 
*Informe de medición al plan de desarrollo de cada año
* Informe de tratamiento y control a los no conformes 
*Informes de satisfacción 
*Informe de auditoria interna de calidad 
* Informe de revisión por la dirección </t>
  </si>
  <si>
    <t xml:space="preserve">*Sistema de Gerencia del Plan de desarrollo (seguimiento al PDI)
*Euipo Estratégico (Seguimiento y medición al desempeño de los OD)
*Consejo Superior (estado de avance y proyección del diseño, implementación y mantenimiento del SIG)
*Planes de Mejoramiento - planes de gestión aseguramiento de la Calidad 
*Modelo de Planeación Institucional 
*Sistema de control interno 
*Informes de auditoria de Control 
* Informe de evaluación interna y externa del MEN 
* Informes de autoevaluación institucional (programas - institución) </t>
  </si>
  <si>
    <t xml:space="preserve">*  incorporar a los planes de mejoramiento institucional los hallazgos, recomendaciones y acciones para intervenir las no conformidades identificadas en el ejercicio de auditoria interna de calidad </t>
  </si>
  <si>
    <t xml:space="preserve">* Sistema integrado de gestión (estructura documental) 
* Proceso Evaluación y Mejora continua </t>
  </si>
  <si>
    <t xml:space="preserve">* Informe de auditoria interna de calidad 
* Reconfiguración del procedimiento según requisitos de la nueva versión d ela norma </t>
  </si>
  <si>
    <t xml:space="preserve">* Consejo Superior 
* Consejo de Rectoría 
* Consejo Académico 
* Equipo estratégico 
* Control interno </t>
  </si>
  <si>
    <t xml:space="preserve">* Trazabilidad de los informes de gestión y evaluación al SGC 
* Informe de auditoria interna de Calidad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</si>
</sst>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s>
  <fonts count="120">
    <font>
      <sz val="11"/>
      <color theme="1"/>
      <name val="Calibri"/>
      <family val="2"/>
    </font>
    <font>
      <sz val="11"/>
      <color indexed="8"/>
      <name val="Calibri"/>
      <family val="2"/>
    </font>
    <font>
      <b/>
      <sz val="11"/>
      <color indexed="8"/>
      <name val="Calibri"/>
      <family val="2"/>
    </font>
    <font>
      <sz val="10"/>
      <color indexed="8"/>
      <name val="Arial"/>
      <family val="2"/>
    </font>
    <font>
      <b/>
      <sz val="10"/>
      <color indexed="60"/>
      <name val="Arial"/>
      <family val="2"/>
    </font>
    <font>
      <sz val="10"/>
      <color indexed="60"/>
      <name val="Arial"/>
      <family val="2"/>
    </font>
    <font>
      <b/>
      <sz val="10"/>
      <color indexed="8"/>
      <name val="Arial"/>
      <family val="2"/>
    </font>
    <font>
      <sz val="11"/>
      <color indexed="8"/>
      <name val="Arial"/>
      <family val="2"/>
    </font>
    <font>
      <b/>
      <sz val="11"/>
      <color indexed="60"/>
      <name val="Arial"/>
      <family val="2"/>
    </font>
    <font>
      <sz val="10"/>
      <name val="Arial"/>
      <family val="2"/>
    </font>
    <font>
      <b/>
      <sz val="10"/>
      <name val="Arial"/>
      <family val="2"/>
    </font>
    <font>
      <sz val="11"/>
      <color indexed="10"/>
      <name val="Calibri"/>
      <family val="2"/>
    </font>
    <font>
      <b/>
      <sz val="11"/>
      <name val="Arial"/>
      <family val="2"/>
    </font>
    <font>
      <sz val="11"/>
      <name val="Calibri"/>
      <family val="2"/>
    </font>
    <font>
      <sz val="9"/>
      <name val="Arial"/>
      <family val="2"/>
    </font>
    <font>
      <u val="single"/>
      <sz val="11"/>
      <color indexed="8"/>
      <name val="Calibri"/>
      <family val="2"/>
    </font>
    <font>
      <sz val="8"/>
      <color indexed="8"/>
      <name val="Calibri"/>
      <family val="2"/>
    </font>
    <font>
      <b/>
      <sz val="14"/>
      <color indexed="10"/>
      <name val="Calibri"/>
      <family val="2"/>
    </font>
    <font>
      <b/>
      <sz val="16"/>
      <color indexed="10"/>
      <name val="Calibri"/>
      <family val="2"/>
    </font>
    <font>
      <sz val="12"/>
      <name val="Calibri"/>
      <family val="2"/>
    </font>
    <font>
      <sz val="8"/>
      <color indexed="10"/>
      <name val="Calibri"/>
      <family val="2"/>
    </font>
    <font>
      <b/>
      <sz val="8"/>
      <color indexed="17"/>
      <name val="Calibri"/>
      <family val="2"/>
    </font>
    <font>
      <b/>
      <sz val="8"/>
      <color indexed="8"/>
      <name val="Calibri"/>
      <family val="2"/>
    </font>
    <font>
      <sz val="8"/>
      <name val="Calibri"/>
      <family val="2"/>
    </font>
    <font>
      <sz val="10"/>
      <color indexed="8"/>
      <name val="Calibri"/>
      <family val="0"/>
    </font>
    <font>
      <sz val="10.5"/>
      <color indexed="8"/>
      <name val="Calibri"/>
      <family val="0"/>
    </font>
    <font>
      <sz val="12"/>
      <color indexed="8"/>
      <name val="Arial"/>
      <family val="0"/>
    </font>
    <font>
      <sz val="14"/>
      <color indexed="8"/>
      <name val="Calibri"/>
      <family val="0"/>
    </font>
    <font>
      <sz val="12"/>
      <color indexed="8"/>
      <name val="Calibri"/>
      <family val="0"/>
    </font>
    <font>
      <sz val="9"/>
      <color indexed="8"/>
      <name val="Calibri"/>
      <family val="0"/>
    </font>
    <font>
      <sz val="7"/>
      <color indexed="8"/>
      <name val="Arial"/>
      <family val="0"/>
    </font>
    <font>
      <sz val="7"/>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b/>
      <sz val="10"/>
      <color indexed="8"/>
      <name val="Wingdings"/>
      <family val="0"/>
    </font>
    <font>
      <b/>
      <sz val="11"/>
      <color indexed="60"/>
      <name val="Calibri"/>
      <family val="2"/>
    </font>
    <font>
      <sz val="10"/>
      <color indexed="8"/>
      <name val="Wingdings"/>
      <family val="0"/>
    </font>
    <font>
      <sz val="9"/>
      <color indexed="8"/>
      <name val="Arial"/>
      <family val="2"/>
    </font>
    <font>
      <b/>
      <sz val="9"/>
      <color indexed="60"/>
      <name val="Arial"/>
      <family val="2"/>
    </font>
    <font>
      <b/>
      <sz val="11"/>
      <color indexed="8"/>
      <name val="Arial"/>
      <family val="2"/>
    </font>
    <font>
      <b/>
      <sz val="11"/>
      <color indexed="9"/>
      <name val="Arial"/>
      <family val="2"/>
    </font>
    <font>
      <b/>
      <sz val="14"/>
      <color indexed="9"/>
      <name val="Arial"/>
      <family val="2"/>
    </font>
    <font>
      <b/>
      <sz val="16"/>
      <color indexed="9"/>
      <name val="Arial"/>
      <family val="2"/>
    </font>
    <font>
      <b/>
      <sz val="12"/>
      <color indexed="9"/>
      <name val="Calibri"/>
      <family val="2"/>
    </font>
    <font>
      <b/>
      <sz val="12"/>
      <color indexed="8"/>
      <name val="Calibri"/>
      <family val="2"/>
    </font>
    <font>
      <sz val="9"/>
      <name val="Calibri"/>
      <family val="2"/>
    </font>
    <font>
      <b/>
      <sz val="20"/>
      <color indexed="8"/>
      <name val="Calibri"/>
      <family val="2"/>
    </font>
    <font>
      <b/>
      <sz val="12"/>
      <color indexed="60"/>
      <name val="Arial"/>
      <family val="2"/>
    </font>
    <font>
      <b/>
      <sz val="12"/>
      <color indexed="10"/>
      <name val="Calibri"/>
      <family val="2"/>
    </font>
    <font>
      <b/>
      <sz val="14"/>
      <color indexed="8"/>
      <name val="Calibri"/>
      <family val="2"/>
    </font>
    <font>
      <sz val="10"/>
      <color indexed="10"/>
      <name val="Calibri"/>
      <family val="2"/>
    </font>
    <font>
      <b/>
      <sz val="8"/>
      <color indexed="9"/>
      <name val="Calibri"/>
      <family val="2"/>
    </font>
    <font>
      <b/>
      <sz val="18"/>
      <color indexed="9"/>
      <name val="Calibri"/>
      <family val="2"/>
    </font>
    <font>
      <b/>
      <sz val="16"/>
      <color indexed="9"/>
      <name val="Calibri"/>
      <family val="2"/>
    </font>
    <font>
      <b/>
      <sz val="18"/>
      <color indexed="8"/>
      <name val="Calibri"/>
      <family val="0"/>
    </font>
    <font>
      <b/>
      <sz val="12.6"/>
      <color indexed="8"/>
      <name val="Calibri"/>
      <family val="0"/>
    </font>
    <font>
      <b/>
      <sz val="14.4"/>
      <color indexed="8"/>
      <name val="Arial"/>
      <family val="0"/>
    </font>
    <font>
      <b/>
      <sz val="16.8"/>
      <color indexed="8"/>
      <name val="Calibri"/>
      <family val="0"/>
    </font>
    <font>
      <b/>
      <sz val="10.8"/>
      <color indexed="8"/>
      <name val="Calibri"/>
      <family val="0"/>
    </font>
    <font>
      <b/>
      <sz val="9"/>
      <color indexed="8"/>
      <name val="Arial"/>
      <family val="0"/>
    </font>
    <font>
      <b/>
      <sz val="9.6"/>
      <color indexed="8"/>
      <name val="Arial"/>
      <family val="0"/>
    </font>
    <font>
      <b/>
      <sz val="8.4"/>
      <color indexed="8"/>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b/>
      <sz val="10"/>
      <color theme="1"/>
      <name val="Wingdings"/>
      <family val="0"/>
    </font>
    <font>
      <b/>
      <sz val="10"/>
      <color rgb="FF000000"/>
      <name val="Arial"/>
      <family val="2"/>
    </font>
    <font>
      <b/>
      <sz val="11"/>
      <color rgb="FFC00000"/>
      <name val="Calibri"/>
      <family val="2"/>
    </font>
    <font>
      <b/>
      <sz val="10"/>
      <color rgb="FFC00000"/>
      <name val="Arial"/>
      <family val="2"/>
    </font>
    <font>
      <sz val="10"/>
      <color theme="1"/>
      <name val="Wingdings"/>
      <family val="0"/>
    </font>
    <font>
      <sz val="9"/>
      <color rgb="FF000000"/>
      <name val="Arial"/>
      <family val="2"/>
    </font>
    <font>
      <b/>
      <sz val="9"/>
      <color rgb="FFC00000"/>
      <name val="Arial"/>
      <family val="2"/>
    </font>
    <font>
      <sz val="10"/>
      <color theme="1"/>
      <name val="Arial"/>
      <family val="2"/>
    </font>
    <font>
      <sz val="11"/>
      <color theme="1"/>
      <name val="Arial"/>
      <family val="2"/>
    </font>
    <font>
      <b/>
      <sz val="11"/>
      <color rgb="FFC00000"/>
      <name val="Arial"/>
      <family val="2"/>
    </font>
    <font>
      <b/>
      <sz val="11"/>
      <color theme="1"/>
      <name val="Arial"/>
      <family val="2"/>
    </font>
    <font>
      <sz val="9"/>
      <color theme="1"/>
      <name val="Arial"/>
      <family val="2"/>
    </font>
    <font>
      <b/>
      <sz val="11"/>
      <color theme="0"/>
      <name val="Arial"/>
      <family val="2"/>
    </font>
    <font>
      <b/>
      <sz val="14"/>
      <color theme="0"/>
      <name val="Arial"/>
      <family val="2"/>
    </font>
    <font>
      <b/>
      <sz val="16"/>
      <color theme="0"/>
      <name val="Arial"/>
      <family val="2"/>
    </font>
    <font>
      <b/>
      <sz val="12"/>
      <color theme="0"/>
      <name val="Calibri"/>
      <family val="2"/>
    </font>
    <font>
      <b/>
      <sz val="12"/>
      <color theme="1"/>
      <name val="Calibri"/>
      <family val="2"/>
    </font>
    <font>
      <sz val="8"/>
      <color theme="1"/>
      <name val="Calibri"/>
      <family val="2"/>
    </font>
    <font>
      <b/>
      <sz val="8"/>
      <color theme="1"/>
      <name val="Calibri"/>
      <family val="2"/>
    </font>
    <font>
      <b/>
      <sz val="20"/>
      <color theme="1"/>
      <name val="Calibri"/>
      <family val="2"/>
    </font>
    <font>
      <b/>
      <sz val="12"/>
      <color rgb="FFC00000"/>
      <name val="Arial"/>
      <family val="2"/>
    </font>
    <font>
      <sz val="12"/>
      <color theme="1"/>
      <name val="Calibri"/>
      <family val="2"/>
    </font>
    <font>
      <b/>
      <sz val="14"/>
      <color theme="1"/>
      <name val="Calibri"/>
      <family val="2"/>
    </font>
    <font>
      <sz val="10"/>
      <color rgb="FFFF0000"/>
      <name val="Calibri"/>
      <family val="2"/>
    </font>
    <font>
      <b/>
      <sz val="12"/>
      <color rgb="FFFF0000"/>
      <name val="Calibri"/>
      <family val="2"/>
    </font>
    <font>
      <b/>
      <sz val="8"/>
      <color theme="0"/>
      <name val="Calibri"/>
      <family val="2"/>
    </font>
    <font>
      <sz val="9"/>
      <color theme="1"/>
      <name val="Calibri"/>
      <family val="2"/>
    </font>
    <font>
      <b/>
      <sz val="16"/>
      <color theme="0"/>
      <name val="Calibri"/>
      <family val="2"/>
    </font>
    <font>
      <b/>
      <sz val="18"/>
      <color theme="0"/>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lightGray">
        <bgColor theme="0" tint="-0.149959996342659"/>
      </patternFill>
    </fill>
    <fill>
      <patternFill patternType="lightGray">
        <bgColor theme="0" tint="-0.14993000030517578"/>
      </patternFill>
    </fill>
    <fill>
      <patternFill patternType="solid">
        <fgColor theme="0" tint="-0.1499900072813034"/>
        <bgColor indexed="64"/>
      </patternFill>
    </fill>
    <fill>
      <patternFill patternType="solid">
        <fgColor theme="0" tint="-0.14993000030517578"/>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bgColor indexed="64"/>
      </pattern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patternFill patternType="solid">
        <fgColor rgb="FFC00000"/>
        <bgColor indexed="64"/>
      </patternFill>
    </fill>
    <fill>
      <patternFill patternType="solid">
        <fgColor rgb="FFF9FBB5"/>
        <bgColor indexed="64"/>
      </patternFill>
    </fill>
    <fill>
      <patternFill patternType="solid">
        <fgColor theme="0" tint="-0.14990000426769257"/>
        <bgColor indexed="64"/>
      </patternFill>
    </fill>
    <fill>
      <patternFill patternType="solid">
        <fgColor theme="0" tint="-0.149959996342659"/>
        <bgColor indexed="64"/>
      </patternFill>
    </fill>
    <fill>
      <patternFill patternType="solid">
        <fgColor rgb="FFFF0000"/>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medium"/>
    </border>
    <border>
      <left style="thin"/>
      <right style="thin"/>
      <top style="medium"/>
      <bottom style="medium"/>
    </border>
    <border>
      <left style="thin"/>
      <right style="medium"/>
      <top style="medium"/>
      <bottom style="medium"/>
    </border>
    <border>
      <left style="thin"/>
      <right style="thin"/>
      <top style="thin"/>
      <bottom style="medium"/>
    </border>
    <border>
      <left/>
      <right style="thin"/>
      <top style="thin"/>
      <bottom style="thin"/>
    </border>
    <border>
      <left/>
      <right style="thin"/>
      <top style="thin"/>
      <bottom style="medium"/>
    </border>
    <border>
      <left style="medium"/>
      <right style="medium"/>
      <top style="thin"/>
      <bottom style="thin"/>
    </border>
    <border>
      <left style="thin"/>
      <right style="medium"/>
      <top style="thin"/>
      <bottom style="thin"/>
    </border>
    <border>
      <left/>
      <right style="thin"/>
      <top style="thin"/>
      <bottom/>
    </border>
    <border>
      <left style="thin"/>
      <right style="thin"/>
      <top style="thin"/>
      <bottom/>
    </border>
    <border>
      <left style="thin"/>
      <right style="medium"/>
      <top style="thin"/>
      <bottom/>
    </border>
    <border>
      <left style="medium"/>
      <right style="medium"/>
      <top style="thin"/>
      <bottom style="medium"/>
    </border>
    <border>
      <left style="medium"/>
      <right style="medium"/>
      <top style="thin"/>
      <bottom/>
    </border>
    <border>
      <left style="medium"/>
      <right style="medium"/>
      <top style="medium"/>
      <bottom style="medium"/>
    </border>
    <border>
      <left/>
      <right style="thin"/>
      <top style="medium"/>
      <bottom style="medium"/>
    </border>
    <border>
      <left/>
      <right style="thin"/>
      <top/>
      <bottom style="thin"/>
    </border>
    <border>
      <left style="thin"/>
      <right style="medium"/>
      <top/>
      <bottom style="thin"/>
    </border>
    <border>
      <left style="medium"/>
      <right style="medium"/>
      <top/>
      <bottom style="thin"/>
    </border>
    <border>
      <left/>
      <right/>
      <top style="thin"/>
      <bottom style="thin"/>
    </border>
    <border>
      <left/>
      <right/>
      <top style="thin"/>
      <bottom/>
    </border>
    <border>
      <left/>
      <right/>
      <top/>
      <bottom style="thin"/>
    </border>
    <border>
      <left/>
      <right style="medium"/>
      <top/>
      <bottom style="thin"/>
    </border>
    <border>
      <left style="medium"/>
      <right style="thin"/>
      <top style="thin"/>
      <bottom style="thin"/>
    </border>
    <border>
      <left style="medium"/>
      <right style="thin"/>
      <top style="thin"/>
      <bottom/>
    </border>
    <border>
      <left style="medium"/>
      <right style="thin"/>
      <top style="medium"/>
      <bottom style="medium"/>
    </border>
    <border>
      <left/>
      <right style="medium"/>
      <top style="thin"/>
      <bottom style="thin"/>
    </border>
    <border>
      <left/>
      <right style="medium"/>
      <top style="thin"/>
      <bottom/>
    </border>
    <border>
      <left/>
      <right style="medium"/>
      <top style="medium"/>
      <bottom style="medium"/>
    </border>
    <border>
      <left/>
      <right/>
      <top style="medium"/>
      <bottom style="medium"/>
    </border>
    <border>
      <left/>
      <right/>
      <top style="thin"/>
      <bottom style="medium"/>
    </border>
    <border>
      <left style="medium"/>
      <right style="medium"/>
      <top style="medium"/>
      <bottom style="thin"/>
    </border>
    <border>
      <left style="medium"/>
      <right/>
      <top/>
      <bottom style="thin"/>
    </border>
    <border>
      <left style="medium"/>
      <right/>
      <top style="thin"/>
      <bottom style="thin"/>
    </border>
    <border>
      <left/>
      <right/>
      <top/>
      <bottom style="medium"/>
    </border>
    <border>
      <left style="thin"/>
      <right style="thin"/>
      <top/>
      <bottom/>
    </border>
    <border>
      <left/>
      <right style="thin"/>
      <top/>
      <bottom/>
    </border>
    <border>
      <left style="thin"/>
      <right/>
      <top/>
      <bottom/>
    </border>
    <border>
      <left style="medium"/>
      <right style="medium"/>
      <top/>
      <bottom/>
    </border>
    <border>
      <left style="medium"/>
      <right style="medium"/>
      <top/>
      <bottom style="medium"/>
    </border>
    <border>
      <left style="medium"/>
      <right style="thin"/>
      <top/>
      <bottom style="medium"/>
    </border>
    <border>
      <left/>
      <right style="thin"/>
      <top/>
      <bottom style="medium"/>
    </border>
    <border>
      <left style="thin"/>
      <right style="medium"/>
      <top/>
      <bottom style="medium"/>
    </border>
    <border>
      <left style="medium"/>
      <right style="thin"/>
      <top/>
      <bottom/>
    </border>
    <border>
      <left style="thin"/>
      <right style="medium"/>
      <top/>
      <bottom/>
    </border>
    <border>
      <left style="medium"/>
      <right/>
      <top style="thin"/>
      <bottom/>
    </border>
    <border>
      <left style="medium"/>
      <right/>
      <top/>
      <bottom/>
    </border>
    <border>
      <left style="thin"/>
      <right/>
      <top style="thin"/>
      <bottom style="thin"/>
    </border>
    <border>
      <left style="thin"/>
      <right style="thin"/>
      <top/>
      <bottom style="thin"/>
    </border>
    <border>
      <left/>
      <right style="medium"/>
      <top/>
      <bottom/>
    </border>
    <border>
      <left style="thin"/>
      <right/>
      <top style="thin"/>
      <bottom/>
    </border>
    <border>
      <left style="medium"/>
      <right style="medium"/>
      <top style="medium"/>
      <bottom/>
    </border>
    <border>
      <left style="medium"/>
      <right/>
      <top style="medium"/>
      <bottom style="medium"/>
    </border>
    <border>
      <left style="medium"/>
      <right style="thin"/>
      <top style="medium"/>
      <bottom/>
    </border>
    <border>
      <left style="thin"/>
      <right style="thin"/>
      <top style="medium"/>
      <bottom style="thin"/>
    </border>
    <border>
      <left style="thin"/>
      <right style="medium"/>
      <top style="medium"/>
      <bottom style="thin"/>
    </border>
    <border>
      <left/>
      <right/>
      <top style="medium"/>
      <bottom style="thin"/>
    </border>
    <border>
      <left style="medium"/>
      <right style="thin"/>
      <top style="medium"/>
      <bottom style="thin"/>
    </border>
    <border>
      <left/>
      <right style="thin"/>
      <top style="medium"/>
      <bottom style="thin"/>
    </border>
    <border>
      <left/>
      <right style="medium"/>
      <top style="medium"/>
      <bottom/>
    </border>
    <border>
      <left/>
      <right style="thin"/>
      <top style="medium"/>
      <bottom/>
    </border>
    <border>
      <left style="thin"/>
      <right style="thin"/>
      <top style="medium"/>
      <bottom/>
    </border>
    <border>
      <left style="thin"/>
      <right style="medium"/>
      <top style="medium"/>
      <bottom/>
    </border>
    <border>
      <left style="thin"/>
      <right/>
      <top/>
      <bottom style="thin"/>
    </border>
    <border>
      <left style="medium"/>
      <right style="thin"/>
      <top style="thin"/>
      <bottom style="medium"/>
    </border>
    <border>
      <left style="thin"/>
      <right/>
      <top style="medium"/>
      <bottom style="medium"/>
    </border>
    <border>
      <left style="medium"/>
      <right style="thin"/>
      <top/>
      <bottom style="thin"/>
    </border>
    <border>
      <left style="medium"/>
      <right/>
      <top style="medium"/>
      <bottom/>
    </border>
    <border>
      <left/>
      <right/>
      <top style="medium"/>
      <bottom/>
    </border>
    <border>
      <left style="medium"/>
      <right/>
      <top/>
      <bottom style="medium"/>
    </border>
    <border>
      <left/>
      <right style="medium"/>
      <top/>
      <bottom style="medium"/>
    </border>
    <border>
      <left style="medium"/>
      <right/>
      <top style="medium"/>
      <bottom style="thin"/>
    </border>
    <border>
      <left/>
      <right style="medium"/>
      <top style="medium"/>
      <bottom style="thin"/>
    </border>
    <border>
      <left style="thin"/>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6" fillId="21" borderId="1" applyNumberFormat="0" applyAlignment="0" applyProtection="0"/>
    <xf numFmtId="0" fontId="77" fillId="22" borderId="2" applyNumberFormat="0" applyAlignment="0" applyProtection="0"/>
    <xf numFmtId="0" fontId="78" fillId="0" borderId="3" applyNumberFormat="0" applyFill="0" applyAlignment="0" applyProtection="0"/>
    <xf numFmtId="0" fontId="79" fillId="0" borderId="4" applyNumberFormat="0" applyFill="0" applyAlignment="0" applyProtection="0"/>
    <xf numFmtId="0" fontId="80" fillId="0" borderId="0" applyNumberFormat="0" applyFill="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81" fillId="29" borderId="1" applyNumberFormat="0" applyAlignment="0" applyProtection="0"/>
    <xf numFmtId="0" fontId="8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84" fillId="21" borderId="6"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7" applyNumberFormat="0" applyFill="0" applyAlignment="0" applyProtection="0"/>
    <xf numFmtId="0" fontId="80" fillId="0" borderId="8" applyNumberFormat="0" applyFill="0" applyAlignment="0" applyProtection="0"/>
    <xf numFmtId="0" fontId="89" fillId="0" borderId="9" applyNumberFormat="0" applyFill="0" applyAlignment="0" applyProtection="0"/>
  </cellStyleXfs>
  <cellXfs count="611">
    <xf numFmtId="0" fontId="0" fillId="0" borderId="0" xfId="0" applyFont="1" applyAlignment="1">
      <alignment/>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wrapText="1"/>
    </xf>
    <xf numFmtId="0" fontId="89" fillId="0" borderId="10" xfId="0" applyFont="1" applyBorder="1" applyAlignment="1">
      <alignment horizontal="center" vertical="center" wrapText="1"/>
    </xf>
    <xf numFmtId="0" fontId="0" fillId="0" borderId="11" xfId="0" applyBorder="1" applyAlignment="1">
      <alignment vertical="center" wrapText="1"/>
    </xf>
    <xf numFmtId="0" fontId="89" fillId="0" borderId="12" xfId="0" applyFont="1" applyBorder="1" applyAlignment="1">
      <alignment horizontal="center" vertical="center" wrapText="1"/>
    </xf>
    <xf numFmtId="0" fontId="89" fillId="0" borderId="13" xfId="0" applyFont="1" applyBorder="1" applyAlignment="1">
      <alignment horizontal="center" vertical="center" wrapText="1"/>
    </xf>
    <xf numFmtId="0" fontId="89" fillId="0" borderId="14" xfId="0" applyFont="1" applyBorder="1" applyAlignment="1">
      <alignment horizontal="center" vertical="center" wrapText="1"/>
    </xf>
    <xf numFmtId="0" fontId="89" fillId="0" borderId="15" xfId="0" applyFont="1" applyBorder="1" applyAlignment="1">
      <alignment horizontal="center" vertical="center" wrapText="1"/>
    </xf>
    <xf numFmtId="0" fontId="89" fillId="0" borderId="16" xfId="0" applyFont="1" applyBorder="1" applyAlignment="1">
      <alignment horizontal="center" vertical="center" wrapText="1"/>
    </xf>
    <xf numFmtId="0" fontId="90" fillId="0" borderId="17" xfId="0" applyFont="1" applyBorder="1" applyAlignment="1">
      <alignment horizontal="justify" vertical="center"/>
    </xf>
    <xf numFmtId="0" fontId="0" fillId="0" borderId="15" xfId="0" applyBorder="1" applyAlignment="1">
      <alignment vertical="center" wrapText="1"/>
    </xf>
    <xf numFmtId="0" fontId="0" fillId="0" borderId="16" xfId="0" applyBorder="1" applyAlignment="1">
      <alignment vertical="center" wrapText="1"/>
    </xf>
    <xf numFmtId="0" fontId="89" fillId="0" borderId="18" xfId="0" applyFont="1" applyBorder="1" applyAlignment="1">
      <alignment horizontal="center" vertical="center" wrapText="1"/>
    </xf>
    <xf numFmtId="0" fontId="89" fillId="0" borderId="11" xfId="0" applyFont="1" applyBorder="1" applyAlignment="1">
      <alignment horizontal="center" vertical="center" wrapText="1"/>
    </xf>
    <xf numFmtId="0" fontId="91" fillId="0" borderId="17" xfId="0" applyFont="1" applyBorder="1" applyAlignment="1">
      <alignment horizontal="center" vertical="center"/>
    </xf>
    <xf numFmtId="0" fontId="91" fillId="0" borderId="17" xfId="0" applyFont="1" applyBorder="1" applyAlignment="1">
      <alignment horizontal="center" vertical="center" wrapText="1"/>
    </xf>
    <xf numFmtId="0" fontId="89" fillId="0" borderId="19" xfId="0" applyFont="1" applyBorder="1" applyAlignment="1">
      <alignment horizontal="center" vertical="center" wrapText="1"/>
    </xf>
    <xf numFmtId="0" fontId="89" fillId="0" borderId="20" xfId="0" applyFont="1" applyBorder="1" applyAlignment="1">
      <alignment horizontal="center" vertical="center" wrapText="1"/>
    </xf>
    <xf numFmtId="0" fontId="89" fillId="0" borderId="21" xfId="0" applyFont="1" applyBorder="1" applyAlignment="1">
      <alignment horizontal="center" vertical="center" wrapText="1"/>
    </xf>
    <xf numFmtId="0" fontId="0" fillId="0" borderId="19" xfId="0" applyBorder="1" applyAlignment="1">
      <alignment vertical="center" wrapText="1"/>
    </xf>
    <xf numFmtId="0" fontId="91" fillId="0" borderId="22" xfId="0" applyFont="1" applyBorder="1" applyAlignment="1">
      <alignment horizontal="center" vertical="center" wrapText="1"/>
    </xf>
    <xf numFmtId="0" fontId="91" fillId="0" borderId="23" xfId="0" applyFont="1" applyBorder="1" applyAlignment="1">
      <alignment horizontal="center" vertical="center"/>
    </xf>
    <xf numFmtId="0" fontId="89" fillId="0" borderId="24" xfId="0" applyFont="1" applyBorder="1" applyAlignment="1">
      <alignment horizontal="center" vertical="center" wrapText="1"/>
    </xf>
    <xf numFmtId="0" fontId="89" fillId="0" borderId="25" xfId="0" applyFont="1" applyBorder="1" applyAlignment="1">
      <alignment horizontal="center" vertical="center" wrapText="1"/>
    </xf>
    <xf numFmtId="0" fontId="0" fillId="0" borderId="25" xfId="0" applyBorder="1" applyAlignment="1">
      <alignment vertical="center" wrapText="1"/>
    </xf>
    <xf numFmtId="0" fontId="90" fillId="0" borderId="24" xfId="0" applyFont="1" applyBorder="1" applyAlignment="1">
      <alignment vertical="center"/>
    </xf>
    <xf numFmtId="0" fontId="92" fillId="0" borderId="24" xfId="0" applyFont="1" applyBorder="1" applyAlignment="1">
      <alignment horizontal="center" vertical="center"/>
    </xf>
    <xf numFmtId="0" fontId="0" fillId="0" borderId="18" xfId="0" applyBorder="1" applyAlignment="1">
      <alignment vertical="center"/>
    </xf>
    <xf numFmtId="0" fontId="0" fillId="33" borderId="26" xfId="0" applyFill="1" applyBorder="1" applyAlignment="1">
      <alignment vertical="center" wrapText="1"/>
    </xf>
    <xf numFmtId="0" fontId="0" fillId="33" borderId="27" xfId="0" applyFill="1" applyBorder="1" applyAlignment="1">
      <alignment vertical="center" wrapText="1"/>
    </xf>
    <xf numFmtId="0" fontId="93" fillId="34" borderId="28" xfId="0" applyFont="1" applyFill="1" applyBorder="1" applyAlignment="1">
      <alignment horizontal="center" vertical="center" wrapText="1"/>
    </xf>
    <xf numFmtId="0" fontId="0" fillId="0" borderId="15" xfId="0" applyBorder="1" applyAlignment="1">
      <alignment vertical="center"/>
    </xf>
    <xf numFmtId="0" fontId="90" fillId="0" borderId="17" xfId="0" applyFont="1" applyBorder="1" applyAlignment="1">
      <alignment horizontal="justify" readingOrder="1"/>
    </xf>
    <xf numFmtId="0" fontId="0" fillId="0" borderId="29" xfId="0" applyBorder="1" applyAlignment="1">
      <alignment vertical="center"/>
    </xf>
    <xf numFmtId="0" fontId="0" fillId="0" borderId="29" xfId="0" applyBorder="1" applyAlignment="1">
      <alignment/>
    </xf>
    <xf numFmtId="0" fontId="0" fillId="0" borderId="30" xfId="0" applyBorder="1" applyAlignment="1">
      <alignment vertical="center"/>
    </xf>
    <xf numFmtId="0" fontId="0" fillId="0" borderId="21" xfId="0" applyBorder="1" applyAlignment="1">
      <alignment vertical="center"/>
    </xf>
    <xf numFmtId="0" fontId="0" fillId="0" borderId="19" xfId="0" applyBorder="1" applyAlignment="1">
      <alignment vertical="center"/>
    </xf>
    <xf numFmtId="0" fontId="0" fillId="0" borderId="24" xfId="0" applyBorder="1" applyAlignment="1">
      <alignment vertical="center"/>
    </xf>
    <xf numFmtId="0" fontId="0" fillId="0" borderId="13" xfId="0" applyBorder="1" applyAlignment="1">
      <alignment vertical="center"/>
    </xf>
    <xf numFmtId="0" fontId="0" fillId="0" borderId="25" xfId="0" applyBorder="1" applyAlignment="1">
      <alignment vertical="center"/>
    </xf>
    <xf numFmtId="0" fontId="94" fillId="0" borderId="28" xfId="0" applyFont="1" applyBorder="1" applyAlignment="1">
      <alignment horizontal="justify" readingOrder="1"/>
    </xf>
    <xf numFmtId="0" fontId="90" fillId="0" borderId="23" xfId="0" applyFont="1" applyBorder="1" applyAlignment="1">
      <alignment horizontal="justify" readingOrder="1"/>
    </xf>
    <xf numFmtId="0" fontId="93" fillId="34" borderId="31" xfId="0" applyFont="1" applyFill="1" applyBorder="1" applyAlignment="1">
      <alignment horizontal="center" vertical="center" wrapText="1"/>
    </xf>
    <xf numFmtId="0" fontId="90" fillId="0" borderId="17" xfId="0" applyFont="1" applyBorder="1" applyAlignment="1">
      <alignment horizontal="justify" vertical="center" wrapText="1"/>
    </xf>
    <xf numFmtId="0" fontId="90" fillId="0" borderId="24" xfId="0" applyFont="1" applyBorder="1" applyAlignment="1">
      <alignment horizontal="justify" readingOrder="1"/>
    </xf>
    <xf numFmtId="0" fontId="90" fillId="0" borderId="23" xfId="0" applyFont="1" applyBorder="1" applyAlignment="1">
      <alignment horizontal="justify" vertical="center" wrapText="1"/>
    </xf>
    <xf numFmtId="0" fontId="93" fillId="34" borderId="32" xfId="0" applyFont="1" applyFill="1" applyBorder="1" applyAlignment="1">
      <alignment horizontal="center" vertical="center" wrapText="1"/>
    </xf>
    <xf numFmtId="0" fontId="94" fillId="0" borderId="17" xfId="0" applyFont="1" applyBorder="1" applyAlignment="1">
      <alignment horizontal="justify" vertical="center" readingOrder="1"/>
    </xf>
    <xf numFmtId="0" fontId="90" fillId="0" borderId="17" xfId="0" applyFont="1" applyBorder="1" applyAlignment="1">
      <alignment horizontal="justify" vertical="center" readingOrder="1"/>
    </xf>
    <xf numFmtId="0" fontId="95" fillId="0" borderId="17" xfId="0" applyFont="1" applyBorder="1" applyAlignment="1">
      <alignment horizontal="justify" vertical="center" readingOrder="1"/>
    </xf>
    <xf numFmtId="0" fontId="96" fillId="0" borderId="23" xfId="0" applyFont="1" applyBorder="1" applyAlignment="1">
      <alignment horizontal="justify" vertical="center" readingOrder="1"/>
    </xf>
    <xf numFmtId="0" fontId="94" fillId="0" borderId="17" xfId="0" applyFont="1" applyBorder="1" applyAlignment="1">
      <alignment horizontal="justify" vertical="center" wrapText="1"/>
    </xf>
    <xf numFmtId="0" fontId="92" fillId="0" borderId="17" xfId="0" applyFont="1" applyBorder="1" applyAlignment="1">
      <alignment horizontal="justify" vertical="center" wrapText="1"/>
    </xf>
    <xf numFmtId="0" fontId="89" fillId="0" borderId="29" xfId="0" applyFont="1" applyBorder="1" applyAlignment="1">
      <alignment horizontal="center" vertical="center"/>
    </xf>
    <xf numFmtId="0" fontId="89" fillId="0" borderId="33" xfId="0" applyFont="1" applyBorder="1" applyAlignment="1">
      <alignment horizontal="center" vertical="center"/>
    </xf>
    <xf numFmtId="0" fontId="89" fillId="0" borderId="10" xfId="0" applyFont="1" applyBorder="1" applyAlignment="1">
      <alignment horizontal="center" vertical="center"/>
    </xf>
    <xf numFmtId="0" fontId="89" fillId="0" borderId="18" xfId="0" applyFont="1" applyBorder="1" applyAlignment="1">
      <alignment horizontal="center" vertical="center"/>
    </xf>
    <xf numFmtId="0" fontId="89" fillId="0" borderId="30" xfId="0" applyFont="1" applyBorder="1" applyAlignment="1">
      <alignment horizontal="center" vertical="center"/>
    </xf>
    <xf numFmtId="0" fontId="89" fillId="0" borderId="34" xfId="0" applyFont="1" applyBorder="1" applyAlignment="1">
      <alignment horizontal="center" vertical="center"/>
    </xf>
    <xf numFmtId="0" fontId="89" fillId="0" borderId="20" xfId="0" applyFont="1" applyBorder="1" applyAlignment="1">
      <alignment horizontal="center" vertical="center"/>
    </xf>
    <xf numFmtId="0" fontId="89" fillId="0" borderId="21" xfId="0" applyFont="1" applyBorder="1" applyAlignment="1">
      <alignment horizontal="center" vertical="center"/>
    </xf>
    <xf numFmtId="0" fontId="89" fillId="0" borderId="35" xfId="0" applyFont="1" applyBorder="1" applyAlignment="1">
      <alignment horizontal="center" vertical="center"/>
    </xf>
    <xf numFmtId="0" fontId="89" fillId="0" borderId="12" xfId="0" applyFont="1" applyBorder="1" applyAlignment="1">
      <alignment horizontal="center" vertical="center"/>
    </xf>
    <xf numFmtId="0" fontId="89" fillId="0" borderId="13" xfId="0" applyFont="1" applyBorder="1" applyAlignment="1">
      <alignment horizontal="center" vertical="center"/>
    </xf>
    <xf numFmtId="0" fontId="89" fillId="0" borderId="36" xfId="0" applyFont="1" applyBorder="1" applyAlignment="1">
      <alignment horizontal="center" vertical="center"/>
    </xf>
    <xf numFmtId="0" fontId="89" fillId="0" borderId="15" xfId="0" applyFont="1" applyBorder="1" applyAlignment="1">
      <alignment horizontal="center" vertical="center"/>
    </xf>
    <xf numFmtId="0" fontId="95" fillId="0" borderId="23" xfId="0" applyFont="1" applyBorder="1" applyAlignment="1">
      <alignment horizontal="justify" vertical="center" readingOrder="1"/>
    </xf>
    <xf numFmtId="0" fontId="89" fillId="0" borderId="37" xfId="0" applyFont="1" applyBorder="1" applyAlignment="1">
      <alignment horizontal="center" vertical="center"/>
    </xf>
    <xf numFmtId="0" fontId="89" fillId="0" borderId="19" xfId="0" applyFont="1" applyBorder="1" applyAlignment="1">
      <alignment horizontal="center" vertical="center"/>
    </xf>
    <xf numFmtId="0" fontId="89" fillId="0" borderId="38" xfId="0" applyFont="1" applyBorder="1" applyAlignment="1">
      <alignment horizontal="center" vertical="center"/>
    </xf>
    <xf numFmtId="0" fontId="89" fillId="0" borderId="25" xfId="0" applyFont="1" applyBorder="1" applyAlignment="1">
      <alignment horizontal="center" vertical="center"/>
    </xf>
    <xf numFmtId="0" fontId="97" fillId="0" borderId="28" xfId="0" applyFont="1" applyBorder="1" applyAlignment="1">
      <alignment horizontal="justify" vertical="center" readingOrder="1"/>
    </xf>
    <xf numFmtId="0" fontId="89" fillId="0" borderId="25" xfId="0" applyFont="1" applyBorder="1" applyAlignment="1">
      <alignment vertical="center" wrapText="1"/>
    </xf>
    <xf numFmtId="0" fontId="89" fillId="0" borderId="13" xfId="0" applyFont="1" applyBorder="1" applyAlignment="1">
      <alignment vertical="center" wrapText="1"/>
    </xf>
    <xf numFmtId="0" fontId="89" fillId="0" borderId="39" xfId="0" applyFont="1" applyBorder="1" applyAlignment="1">
      <alignment horizontal="center" vertical="center" wrapText="1"/>
    </xf>
    <xf numFmtId="0" fontId="89" fillId="0" borderId="35" xfId="0" applyFont="1" applyBorder="1" applyAlignment="1">
      <alignment horizontal="center" vertical="center" wrapText="1"/>
    </xf>
    <xf numFmtId="0" fontId="89" fillId="0" borderId="0" xfId="0" applyFont="1" applyAlignment="1">
      <alignment vertical="center" wrapText="1"/>
    </xf>
    <xf numFmtId="0" fontId="89" fillId="0" borderId="39" xfId="0" applyFont="1" applyBorder="1" applyAlignment="1">
      <alignment vertical="center"/>
    </xf>
    <xf numFmtId="0" fontId="89" fillId="0" borderId="0" xfId="0" applyFont="1" applyAlignment="1">
      <alignment vertical="center"/>
    </xf>
    <xf numFmtId="0" fontId="0" fillId="0" borderId="0" xfId="0" applyFont="1" applyAlignment="1">
      <alignment vertical="center" wrapText="1"/>
    </xf>
    <xf numFmtId="0" fontId="89" fillId="0" borderId="29" xfId="0" applyFont="1" applyBorder="1" applyAlignment="1">
      <alignment horizontal="center" vertical="center" wrapText="1"/>
    </xf>
    <xf numFmtId="0" fontId="89" fillId="0" borderId="33" xfId="0" applyFont="1" applyBorder="1" applyAlignment="1">
      <alignment horizontal="center" vertical="center" wrapText="1"/>
    </xf>
    <xf numFmtId="0" fontId="89" fillId="0" borderId="40" xfId="0" applyFont="1" applyBorder="1" applyAlignment="1">
      <alignment horizontal="center" vertical="center" wrapText="1"/>
    </xf>
    <xf numFmtId="0" fontId="94" fillId="0" borderId="17" xfId="0" applyFont="1" applyBorder="1" applyAlignment="1">
      <alignment horizontal="justify" vertical="center"/>
    </xf>
    <xf numFmtId="0" fontId="89" fillId="0" borderId="30" xfId="0" applyFont="1" applyBorder="1" applyAlignment="1">
      <alignment horizontal="center" vertical="center" wrapText="1"/>
    </xf>
    <xf numFmtId="0" fontId="89" fillId="0" borderId="34" xfId="0" applyFont="1" applyBorder="1" applyAlignment="1">
      <alignment horizontal="center" vertical="center" wrapText="1"/>
    </xf>
    <xf numFmtId="0" fontId="89" fillId="0" borderId="0" xfId="0" applyFont="1" applyAlignment="1">
      <alignment horizontal="center" vertical="center" wrapText="1"/>
    </xf>
    <xf numFmtId="0" fontId="89" fillId="35" borderId="31" xfId="0" applyFont="1" applyFill="1" applyBorder="1" applyAlignment="1">
      <alignment horizontal="center" vertical="center" wrapText="1"/>
    </xf>
    <xf numFmtId="0" fontId="94" fillId="0" borderId="28" xfId="0" applyFont="1" applyBorder="1" applyAlignment="1">
      <alignment horizontal="justify" vertical="center"/>
    </xf>
    <xf numFmtId="0" fontId="90" fillId="0" borderId="23" xfId="0" applyFont="1" applyBorder="1" applyAlignment="1">
      <alignment horizontal="justify" vertical="center"/>
    </xf>
    <xf numFmtId="0" fontId="89" fillId="0" borderId="0" xfId="0" applyFont="1" applyAlignment="1">
      <alignment horizontal="center" vertical="center"/>
    </xf>
    <xf numFmtId="9" fontId="0" fillId="0" borderId="0" xfId="53" applyFont="1" applyAlignment="1">
      <alignment vertical="center" wrapText="1"/>
    </xf>
    <xf numFmtId="0" fontId="94" fillId="0" borderId="41" xfId="0" applyFont="1" applyBorder="1" applyAlignment="1">
      <alignment horizontal="justify" vertical="center"/>
    </xf>
    <xf numFmtId="9" fontId="89" fillId="36" borderId="42" xfId="53" applyFont="1" applyFill="1" applyBorder="1" applyAlignment="1">
      <alignment horizontal="center" vertical="center" wrapText="1"/>
    </xf>
    <xf numFmtId="9" fontId="89" fillId="36" borderId="31" xfId="53" applyFont="1" applyFill="1" applyBorder="1" applyAlignment="1">
      <alignment horizontal="center" vertical="center" wrapText="1"/>
    </xf>
    <xf numFmtId="9" fontId="89" fillId="36" borderId="32" xfId="53" applyFont="1" applyFill="1" applyBorder="1" applyAlignment="1">
      <alignment horizontal="center" vertical="center" wrapText="1"/>
    </xf>
    <xf numFmtId="0" fontId="0" fillId="34" borderId="27" xfId="0" applyFill="1" applyBorder="1" applyAlignment="1">
      <alignment horizontal="center" vertical="center" wrapText="1"/>
    </xf>
    <xf numFmtId="0" fontId="93" fillId="33" borderId="31" xfId="0" applyFont="1" applyFill="1" applyBorder="1" applyAlignment="1">
      <alignment horizontal="center" vertical="center" wrapText="1"/>
    </xf>
    <xf numFmtId="0" fontId="0" fillId="34" borderId="26" xfId="0" applyFill="1" applyBorder="1" applyAlignment="1">
      <alignment horizontal="center" vertical="center" wrapText="1"/>
    </xf>
    <xf numFmtId="0" fontId="89" fillId="35" borderId="43" xfId="0" applyFont="1" applyFill="1" applyBorder="1" applyAlignment="1">
      <alignment horizontal="center" vertical="center"/>
    </xf>
    <xf numFmtId="0" fontId="89" fillId="35" borderId="29" xfId="0" applyFont="1" applyFill="1" applyBorder="1" applyAlignment="1">
      <alignment horizontal="center" vertical="center"/>
    </xf>
    <xf numFmtId="0" fontId="89" fillId="35" borderId="36" xfId="0" applyFont="1" applyFill="1" applyBorder="1" applyAlignment="1">
      <alignment horizontal="center" vertical="center"/>
    </xf>
    <xf numFmtId="0" fontId="98" fillId="0" borderId="17" xfId="0" applyFont="1" applyBorder="1" applyAlignment="1">
      <alignment horizontal="justify" vertical="center"/>
    </xf>
    <xf numFmtId="0" fontId="99" fillId="0" borderId="0" xfId="0" applyFont="1" applyAlignment="1">
      <alignment vertical="center" wrapText="1"/>
    </xf>
    <xf numFmtId="0" fontId="100" fillId="0" borderId="28" xfId="0" applyFont="1" applyBorder="1" applyAlignment="1">
      <alignment vertical="center" wrapText="1"/>
    </xf>
    <xf numFmtId="0" fontId="99" fillId="0" borderId="17" xfId="0" applyFont="1" applyBorder="1" applyAlignment="1">
      <alignment vertical="center" wrapText="1"/>
    </xf>
    <xf numFmtId="0" fontId="98" fillId="0" borderId="23" xfId="0" applyFont="1" applyBorder="1" applyAlignment="1">
      <alignment horizontal="justify" vertical="center"/>
    </xf>
    <xf numFmtId="0" fontId="99" fillId="0" borderId="24" xfId="0" applyFont="1" applyBorder="1" applyAlignment="1">
      <alignment vertical="center" wrapText="1"/>
    </xf>
    <xf numFmtId="0" fontId="100" fillId="0" borderId="41" xfId="0" applyFont="1" applyBorder="1" applyAlignment="1">
      <alignment vertical="center" wrapText="1"/>
    </xf>
    <xf numFmtId="0" fontId="98" fillId="0" borderId="17" xfId="0" applyFont="1" applyBorder="1" applyAlignment="1">
      <alignment horizontal="justify" vertical="center" wrapText="1"/>
    </xf>
    <xf numFmtId="0" fontId="90" fillId="0" borderId="22" xfId="0" applyFont="1" applyBorder="1" applyAlignment="1">
      <alignment horizontal="justify" vertical="center" wrapText="1"/>
    </xf>
    <xf numFmtId="0" fontId="99" fillId="0" borderId="0" xfId="0" applyFont="1" applyAlignment="1">
      <alignment vertical="center"/>
    </xf>
    <xf numFmtId="0" fontId="100" fillId="0" borderId="28" xfId="0" applyFont="1" applyBorder="1" applyAlignment="1">
      <alignment vertical="center"/>
    </xf>
    <xf numFmtId="0" fontId="98" fillId="0" borderId="17" xfId="0" applyFont="1" applyBorder="1" applyAlignment="1">
      <alignment horizontal="justify" readingOrder="1"/>
    </xf>
    <xf numFmtId="0" fontId="98" fillId="0" borderId="23" xfId="0" applyFont="1" applyBorder="1" applyAlignment="1">
      <alignment horizontal="justify" readingOrder="1"/>
    </xf>
    <xf numFmtId="0" fontId="101" fillId="0" borderId="24" xfId="0" applyFont="1" applyBorder="1" applyAlignment="1">
      <alignment vertical="center"/>
    </xf>
    <xf numFmtId="0" fontId="101" fillId="0" borderId="10" xfId="0" applyFont="1" applyBorder="1" applyAlignment="1">
      <alignment vertical="center" wrapText="1"/>
    </xf>
    <xf numFmtId="0" fontId="89" fillId="0" borderId="44" xfId="0" applyFont="1" applyBorder="1" applyAlignment="1">
      <alignment horizontal="center" vertical="center" wrapText="1"/>
    </xf>
    <xf numFmtId="0" fontId="98" fillId="0" borderId="17" xfId="0" applyFont="1" applyBorder="1" applyAlignment="1">
      <alignment vertical="center" wrapText="1"/>
    </xf>
    <xf numFmtId="0" fontId="102" fillId="0" borderId="10" xfId="0" applyFont="1" applyBorder="1" applyAlignment="1">
      <alignment horizontal="justify" vertical="center"/>
    </xf>
    <xf numFmtId="0" fontId="0" fillId="0" borderId="10" xfId="0" applyBorder="1" applyAlignment="1">
      <alignment vertical="center"/>
    </xf>
    <xf numFmtId="0" fontId="99" fillId="0" borderId="10" xfId="0" applyFont="1" applyBorder="1" applyAlignment="1">
      <alignment vertical="center"/>
    </xf>
    <xf numFmtId="0" fontId="89" fillId="0" borderId="0" xfId="0" applyFont="1" applyBorder="1" applyAlignment="1">
      <alignment horizontal="center" vertical="center"/>
    </xf>
    <xf numFmtId="0" fontId="89" fillId="0" borderId="45" xfId="0" applyFont="1" applyBorder="1" applyAlignment="1">
      <alignment horizontal="center" vertical="center"/>
    </xf>
    <xf numFmtId="0" fontId="89" fillId="0" borderId="46" xfId="0" applyFont="1" applyBorder="1" applyAlignment="1">
      <alignment horizontal="center" vertical="center"/>
    </xf>
    <xf numFmtId="0" fontId="89" fillId="0" borderId="47" xfId="0" applyFont="1" applyBorder="1" applyAlignment="1">
      <alignment horizontal="center" vertical="center"/>
    </xf>
    <xf numFmtId="0" fontId="90" fillId="0" borderId="48" xfId="0" applyFont="1" applyBorder="1" applyAlignment="1">
      <alignment horizontal="justify" readingOrder="1"/>
    </xf>
    <xf numFmtId="0" fontId="101" fillId="0" borderId="49" xfId="0" applyFont="1" applyBorder="1" applyAlignment="1">
      <alignment vertical="center"/>
    </xf>
    <xf numFmtId="0" fontId="90" fillId="0" borderId="10" xfId="0" applyFont="1" applyBorder="1" applyAlignment="1">
      <alignment horizontal="justify" readingOrder="1"/>
    </xf>
    <xf numFmtId="0" fontId="89" fillId="0" borderId="44" xfId="0" applyFont="1" applyBorder="1" applyAlignment="1">
      <alignment vertical="center"/>
    </xf>
    <xf numFmtId="0" fontId="89" fillId="0" borderId="50" xfId="0" applyFont="1" applyBorder="1" applyAlignment="1">
      <alignment horizontal="center" vertical="center"/>
    </xf>
    <xf numFmtId="0" fontId="0" fillId="0" borderId="10" xfId="0" applyBorder="1" applyAlignment="1">
      <alignment/>
    </xf>
    <xf numFmtId="0" fontId="100" fillId="0" borderId="23" xfId="0" applyFont="1" applyBorder="1" applyAlignment="1">
      <alignment horizontal="justify" vertical="center"/>
    </xf>
    <xf numFmtId="0" fontId="89" fillId="0" borderId="51" xfId="0" applyFont="1" applyBorder="1" applyAlignment="1">
      <alignment vertical="center"/>
    </xf>
    <xf numFmtId="0" fontId="89" fillId="0" borderId="52" xfId="0" applyFont="1" applyBorder="1" applyAlignment="1">
      <alignment vertical="center"/>
    </xf>
    <xf numFmtId="0" fontId="90" fillId="0" borderId="48" xfId="0" applyFont="1" applyBorder="1" applyAlignment="1">
      <alignment horizontal="justify" vertical="center" wrapText="1"/>
    </xf>
    <xf numFmtId="0" fontId="89" fillId="0" borderId="0" xfId="0" applyFont="1" applyBorder="1" applyAlignment="1">
      <alignment horizontal="center" vertical="center" wrapText="1"/>
    </xf>
    <xf numFmtId="0" fontId="89" fillId="0" borderId="53" xfId="0" applyFont="1" applyBorder="1" applyAlignment="1">
      <alignment horizontal="center" vertical="center" wrapText="1"/>
    </xf>
    <xf numFmtId="0" fontId="89" fillId="0" borderId="45" xfId="0" applyFont="1" applyBorder="1" applyAlignment="1">
      <alignment horizontal="center" vertical="center" wrapText="1"/>
    </xf>
    <xf numFmtId="0" fontId="89" fillId="0" borderId="54" xfId="0" applyFont="1" applyBorder="1" applyAlignment="1">
      <alignment horizontal="center" vertical="center" wrapText="1"/>
    </xf>
    <xf numFmtId="0" fontId="94" fillId="0" borderId="41" xfId="0" applyFont="1" applyBorder="1" applyAlignment="1">
      <alignment horizontal="justify" vertical="center" wrapText="1"/>
    </xf>
    <xf numFmtId="0" fontId="90" fillId="0" borderId="55" xfId="0" applyFont="1" applyBorder="1" applyAlignment="1">
      <alignment horizontal="justify" readingOrder="1"/>
    </xf>
    <xf numFmtId="0" fontId="90" fillId="0" borderId="56" xfId="0" applyFont="1" applyBorder="1" applyAlignment="1">
      <alignment horizontal="justify" readingOrder="1"/>
    </xf>
    <xf numFmtId="0" fontId="90" fillId="0" borderId="56" xfId="0" applyNumberFormat="1" applyFont="1" applyBorder="1" applyAlignment="1">
      <alignment horizontal="justify" readingOrder="1"/>
    </xf>
    <xf numFmtId="0" fontId="90" fillId="0" borderId="57" xfId="0" applyFont="1" applyBorder="1" applyAlignment="1">
      <alignment horizontal="justify" vertical="top" readingOrder="1"/>
    </xf>
    <xf numFmtId="9" fontId="89" fillId="0" borderId="10" xfId="53" applyFont="1" applyFill="1" applyBorder="1" applyAlignment="1">
      <alignment horizontal="center" vertical="center" wrapText="1"/>
    </xf>
    <xf numFmtId="0" fontId="94" fillId="0" borderId="17" xfId="0" applyFont="1" applyBorder="1" applyAlignment="1">
      <alignment horizontal="justify" wrapText="1" readingOrder="1"/>
    </xf>
    <xf numFmtId="0" fontId="94" fillId="0" borderId="17" xfId="0" applyFont="1" applyBorder="1" applyAlignment="1">
      <alignment horizontal="justify" readingOrder="1"/>
    </xf>
    <xf numFmtId="0" fontId="90" fillId="0" borderId="10" xfId="0" applyFont="1" applyBorder="1" applyAlignment="1">
      <alignment horizontal="justify" vertical="center"/>
    </xf>
    <xf numFmtId="0" fontId="89" fillId="0" borderId="10" xfId="0" applyFont="1" applyFill="1" applyBorder="1" applyAlignment="1">
      <alignment horizontal="center" vertical="center"/>
    </xf>
    <xf numFmtId="0" fontId="94" fillId="0" borderId="10" xfId="0" applyFont="1" applyBorder="1" applyAlignment="1">
      <alignment horizontal="justify" vertical="center"/>
    </xf>
    <xf numFmtId="0" fontId="98" fillId="0" borderId="10" xfId="0" applyFont="1" applyBorder="1" applyAlignment="1">
      <alignment horizontal="justify" vertical="center"/>
    </xf>
    <xf numFmtId="0" fontId="100" fillId="0" borderId="10" xfId="0" applyFont="1" applyBorder="1" applyAlignment="1">
      <alignment vertical="center"/>
    </xf>
    <xf numFmtId="0" fontId="94" fillId="0" borderId="10" xfId="0" applyFont="1" applyBorder="1" applyAlignment="1">
      <alignment horizontal="justify" vertical="center" wrapText="1"/>
    </xf>
    <xf numFmtId="0" fontId="90" fillId="0" borderId="10" xfId="0" applyNumberFormat="1" applyFont="1" applyBorder="1" applyAlignment="1">
      <alignment horizontal="justify" vertical="center"/>
    </xf>
    <xf numFmtId="0" fontId="89" fillId="0" borderId="57" xfId="0" applyFont="1" applyBorder="1" applyAlignment="1">
      <alignment horizontal="center" vertical="center"/>
    </xf>
    <xf numFmtId="0" fontId="93" fillId="34" borderId="57" xfId="0" applyFont="1" applyFill="1" applyBorder="1" applyAlignment="1">
      <alignment horizontal="center" vertical="center" wrapText="1"/>
    </xf>
    <xf numFmtId="0" fontId="89" fillId="0" borderId="57" xfId="0" applyFont="1" applyBorder="1" applyAlignment="1">
      <alignment horizontal="center" vertical="center"/>
    </xf>
    <xf numFmtId="0" fontId="90" fillId="0" borderId="57" xfId="0" applyFont="1" applyBorder="1" applyAlignment="1">
      <alignment horizontal="justify" vertical="center"/>
    </xf>
    <xf numFmtId="0" fontId="89" fillId="0" borderId="20" xfId="0" applyFont="1" applyBorder="1" applyAlignment="1">
      <alignment horizontal="center" vertical="center"/>
    </xf>
    <xf numFmtId="0" fontId="89" fillId="0" borderId="58" xfId="0" applyFont="1" applyBorder="1" applyAlignment="1">
      <alignment horizontal="center" vertical="center"/>
    </xf>
    <xf numFmtId="0" fontId="89" fillId="0" borderId="20" xfId="0" applyFont="1" applyBorder="1" applyAlignment="1">
      <alignment horizontal="center" vertical="center"/>
    </xf>
    <xf numFmtId="0" fontId="89" fillId="0" borderId="58" xfId="0" applyFont="1" applyBorder="1" applyAlignment="1">
      <alignment horizontal="center" vertical="center"/>
    </xf>
    <xf numFmtId="0" fontId="89" fillId="37" borderId="10" xfId="0" applyFont="1" applyFill="1" applyBorder="1" applyAlignment="1">
      <alignment horizontal="center" vertical="center"/>
    </xf>
    <xf numFmtId="0" fontId="89" fillId="37" borderId="57" xfId="0" applyFont="1" applyFill="1" applyBorder="1" applyAlignment="1">
      <alignment horizontal="center" vertical="center"/>
    </xf>
    <xf numFmtId="0" fontId="89" fillId="37" borderId="29" xfId="0" applyFont="1" applyFill="1" applyBorder="1" applyAlignment="1">
      <alignment horizontal="center" vertical="center"/>
    </xf>
    <xf numFmtId="0" fontId="89" fillId="37" borderId="15" xfId="0" applyFont="1" applyFill="1" applyBorder="1" applyAlignment="1">
      <alignment horizontal="center" vertical="center"/>
    </xf>
    <xf numFmtId="0" fontId="0" fillId="0" borderId="30" xfId="0" applyBorder="1" applyAlignment="1">
      <alignment horizontal="center" vertical="center"/>
    </xf>
    <xf numFmtId="0" fontId="0" fillId="0" borderId="19" xfId="0" applyBorder="1" applyAlignment="1">
      <alignment horizontal="center" vertical="center"/>
    </xf>
    <xf numFmtId="9" fontId="0" fillId="0" borderId="10" xfId="0" applyNumberFormat="1" applyBorder="1" applyAlignment="1">
      <alignment vertical="center"/>
    </xf>
    <xf numFmtId="9" fontId="0" fillId="0" borderId="10" xfId="0" applyNumberFormat="1" applyBorder="1" applyAlignment="1">
      <alignment horizontal="center" vertical="center"/>
    </xf>
    <xf numFmtId="0" fontId="92" fillId="38" borderId="10" xfId="0" applyFont="1" applyFill="1" applyBorder="1" applyAlignment="1">
      <alignment horizontal="center" vertical="center"/>
    </xf>
    <xf numFmtId="0" fontId="0" fillId="0" borderId="58" xfId="0" applyBorder="1" applyAlignment="1">
      <alignment horizontal="center" vertical="center"/>
    </xf>
    <xf numFmtId="0" fontId="98" fillId="0" borderId="17" xfId="0" applyNumberFormat="1" applyFont="1" applyBorder="1" applyAlignment="1">
      <alignment horizontal="justify" vertical="center"/>
    </xf>
    <xf numFmtId="0" fontId="99" fillId="0" borderId="24" xfId="0" applyFont="1" applyBorder="1" applyAlignment="1">
      <alignment vertical="center"/>
    </xf>
    <xf numFmtId="0" fontId="94" fillId="0" borderId="28" xfId="0" applyFont="1" applyBorder="1" applyAlignment="1">
      <alignment horizontal="justify" vertical="center" wrapText="1"/>
    </xf>
    <xf numFmtId="0" fontId="89" fillId="0" borderId="36" xfId="0" applyFont="1" applyFill="1" applyBorder="1" applyAlignment="1">
      <alignment horizontal="center" vertical="center"/>
    </xf>
    <xf numFmtId="0" fontId="90" fillId="0" borderId="43" xfId="0" applyFont="1" applyBorder="1" applyAlignment="1">
      <alignment horizontal="justify" vertical="center"/>
    </xf>
    <xf numFmtId="0" fontId="98" fillId="0" borderId="43" xfId="0" applyFont="1" applyBorder="1" applyAlignment="1">
      <alignment horizontal="justify" vertical="center"/>
    </xf>
    <xf numFmtId="0" fontId="93" fillId="34" borderId="59" xfId="0" applyFont="1" applyFill="1" applyBorder="1" applyAlignment="1">
      <alignment horizontal="center" vertical="center" wrapText="1"/>
    </xf>
    <xf numFmtId="0" fontId="89" fillId="0" borderId="41" xfId="0" applyFont="1" applyBorder="1" applyAlignment="1">
      <alignment horizontal="center" vertical="center"/>
    </xf>
    <xf numFmtId="0" fontId="89" fillId="0" borderId="17" xfId="0" applyFont="1" applyFill="1" applyBorder="1" applyAlignment="1">
      <alignment horizontal="center" vertical="center"/>
    </xf>
    <xf numFmtId="0" fontId="89" fillId="0" borderId="17" xfId="0" applyFont="1" applyBorder="1" applyAlignment="1">
      <alignment horizontal="center" vertical="center"/>
    </xf>
    <xf numFmtId="0" fontId="98" fillId="0" borderId="17" xfId="0" applyNumberFormat="1" applyFont="1" applyBorder="1" applyAlignment="1">
      <alignment horizontal="justify" vertical="top"/>
    </xf>
    <xf numFmtId="0" fontId="89" fillId="0" borderId="36" xfId="0" applyFont="1" applyFill="1" applyBorder="1" applyAlignment="1">
      <alignment horizontal="center" vertical="center"/>
    </xf>
    <xf numFmtId="0" fontId="0" fillId="39" borderId="0" xfId="0" applyFill="1" applyAlignment="1">
      <alignment vertical="center"/>
    </xf>
    <xf numFmtId="0" fontId="0" fillId="40" borderId="10" xfId="0" applyFill="1" applyBorder="1" applyAlignment="1">
      <alignment vertical="center"/>
    </xf>
    <xf numFmtId="0" fontId="94" fillId="41" borderId="10" xfId="0" applyFont="1" applyFill="1" applyBorder="1" applyAlignment="1">
      <alignment horizontal="justify" vertical="center"/>
    </xf>
    <xf numFmtId="9" fontId="0" fillId="42" borderId="10" xfId="0" applyNumberFormat="1" applyFill="1" applyBorder="1" applyAlignment="1">
      <alignment horizontal="center" vertical="center"/>
    </xf>
    <xf numFmtId="9" fontId="0" fillId="43" borderId="10" xfId="53" applyFont="1" applyFill="1" applyBorder="1" applyAlignment="1">
      <alignment horizontal="center" vertical="center"/>
    </xf>
    <xf numFmtId="0" fontId="98" fillId="0" borderId="17" xfId="0" applyFont="1" applyBorder="1" applyAlignment="1">
      <alignment horizontal="justify" vertical="center" readingOrder="1"/>
    </xf>
    <xf numFmtId="0" fontId="94" fillId="0" borderId="41" xfId="0" applyFont="1" applyBorder="1" applyAlignment="1">
      <alignment horizontal="justify" vertical="center" readingOrder="1"/>
    </xf>
    <xf numFmtId="0" fontId="89" fillId="37" borderId="18" xfId="0" applyFont="1" applyFill="1" applyBorder="1" applyAlignment="1">
      <alignment horizontal="center" vertical="center"/>
    </xf>
    <xf numFmtId="0" fontId="89" fillId="39" borderId="36" xfId="0" applyFont="1" applyFill="1" applyBorder="1" applyAlignment="1">
      <alignment horizontal="center" vertical="center"/>
    </xf>
    <xf numFmtId="0" fontId="0" fillId="39" borderId="15" xfId="0" applyFill="1" applyBorder="1" applyAlignment="1">
      <alignment vertical="center"/>
    </xf>
    <xf numFmtId="0" fontId="0" fillId="39" borderId="18" xfId="0" applyFill="1" applyBorder="1" applyAlignment="1">
      <alignment vertical="center"/>
    </xf>
    <xf numFmtId="0" fontId="90" fillId="0" borderId="17" xfId="0" applyNumberFormat="1" applyFont="1" applyBorder="1" applyAlignment="1">
      <alignment horizontal="justify" vertical="center" readingOrder="1"/>
    </xf>
    <xf numFmtId="0" fontId="0" fillId="0" borderId="0" xfId="0" applyBorder="1" applyAlignment="1">
      <alignment/>
    </xf>
    <xf numFmtId="0" fontId="89" fillId="0" borderId="60" xfId="0" applyFont="1" applyBorder="1" applyAlignment="1">
      <alignment horizontal="center" vertical="center" wrapText="1"/>
    </xf>
    <xf numFmtId="0" fontId="89" fillId="0" borderId="57" xfId="0" applyFont="1" applyBorder="1" applyAlignment="1">
      <alignment horizontal="center" vertical="center" wrapText="1"/>
    </xf>
    <xf numFmtId="0" fontId="89" fillId="0" borderId="61" xfId="0" applyFont="1" applyBorder="1" applyAlignment="1">
      <alignment horizontal="center" vertical="center" wrapText="1"/>
    </xf>
    <xf numFmtId="9" fontId="89" fillId="0" borderId="10" xfId="53" applyFont="1" applyBorder="1" applyAlignment="1">
      <alignment horizontal="center"/>
    </xf>
    <xf numFmtId="9" fontId="0" fillId="0" borderId="58" xfId="0" applyNumberFormat="1" applyBorder="1" applyAlignment="1">
      <alignment horizontal="center" vertical="center"/>
    </xf>
    <xf numFmtId="9" fontId="89" fillId="0" borderId="10" xfId="0" applyNumberFormat="1" applyFont="1" applyBorder="1" applyAlignment="1">
      <alignment horizontal="center"/>
    </xf>
    <xf numFmtId="0" fontId="103" fillId="44" borderId="62" xfId="0" applyFont="1" applyFill="1" applyBorder="1" applyAlignment="1">
      <alignment horizontal="left" vertical="center" wrapText="1"/>
    </xf>
    <xf numFmtId="0" fontId="103" fillId="44" borderId="24" xfId="0" applyFont="1" applyFill="1" applyBorder="1" applyAlignment="1">
      <alignment horizontal="center" vertical="center" wrapText="1"/>
    </xf>
    <xf numFmtId="0" fontId="77" fillId="44" borderId="24" xfId="0" applyFont="1" applyFill="1" applyBorder="1" applyAlignment="1">
      <alignment horizontal="center" vertical="center" wrapText="1"/>
    </xf>
    <xf numFmtId="0" fontId="77" fillId="44" borderId="25" xfId="0" applyFont="1" applyFill="1" applyBorder="1" applyAlignment="1">
      <alignment horizontal="center" vertical="center" wrapText="1"/>
    </xf>
    <xf numFmtId="0" fontId="77" fillId="44" borderId="12" xfId="0" applyFont="1" applyFill="1" applyBorder="1" applyAlignment="1">
      <alignment horizontal="center" vertical="center" wrapText="1"/>
    </xf>
    <xf numFmtId="0" fontId="77" fillId="44" borderId="13" xfId="0" applyFont="1" applyFill="1" applyBorder="1" applyAlignment="1">
      <alignment horizontal="center" vertical="center" wrapText="1"/>
    </xf>
    <xf numFmtId="0" fontId="103" fillId="44" borderId="63" xfId="0" applyFont="1" applyFill="1" applyBorder="1" applyAlignment="1">
      <alignment horizontal="center" vertical="center" wrapText="1"/>
    </xf>
    <xf numFmtId="0" fontId="77" fillId="44" borderId="64" xfId="0" applyFont="1" applyFill="1" applyBorder="1" applyAlignment="1">
      <alignment horizontal="center" vertical="center" wrapText="1"/>
    </xf>
    <xf numFmtId="0" fontId="77" fillId="44" borderId="65" xfId="0" applyFont="1" applyFill="1" applyBorder="1" applyAlignment="1">
      <alignment horizontal="center" vertical="center" wrapText="1"/>
    </xf>
    <xf numFmtId="0" fontId="77" fillId="44" borderId="66" xfId="0" applyFont="1" applyFill="1" applyBorder="1" applyAlignment="1">
      <alignment horizontal="center" vertical="center" wrapText="1"/>
    </xf>
    <xf numFmtId="0" fontId="77" fillId="44" borderId="67" xfId="0" applyFont="1" applyFill="1" applyBorder="1" applyAlignment="1">
      <alignment horizontal="center" vertical="center" wrapText="1"/>
    </xf>
    <xf numFmtId="0" fontId="77" fillId="44" borderId="68" xfId="0" applyFont="1" applyFill="1" applyBorder="1" applyAlignment="1">
      <alignment horizontal="center" vertical="center" wrapText="1"/>
    </xf>
    <xf numFmtId="0" fontId="103" fillId="44" borderId="41" xfId="0" applyFont="1" applyFill="1" applyBorder="1" applyAlignment="1">
      <alignment horizontal="center" vertical="center" wrapText="1"/>
    </xf>
    <xf numFmtId="0" fontId="104" fillId="44" borderId="24" xfId="0" applyFont="1" applyFill="1" applyBorder="1" applyAlignment="1">
      <alignment horizontal="center" vertical="center" wrapText="1"/>
    </xf>
    <xf numFmtId="0" fontId="105" fillId="44" borderId="10" xfId="0" applyFont="1" applyFill="1" applyBorder="1" applyAlignment="1">
      <alignment horizontal="center" vertical="center" wrapText="1"/>
    </xf>
    <xf numFmtId="0" fontId="77" fillId="44" borderId="57" xfId="0" applyFont="1" applyFill="1" applyBorder="1" applyAlignment="1">
      <alignment horizontal="center" vertical="center" wrapText="1"/>
    </xf>
    <xf numFmtId="0" fontId="77" fillId="44" borderId="10" xfId="0" applyFont="1" applyFill="1" applyBorder="1" applyAlignment="1">
      <alignment horizontal="center" vertical="center" wrapText="1"/>
    </xf>
    <xf numFmtId="0" fontId="103" fillId="44" borderId="61" xfId="0" applyFont="1" applyFill="1" applyBorder="1" applyAlignment="1">
      <alignment horizontal="center" vertical="center" wrapText="1"/>
    </xf>
    <xf numFmtId="0" fontId="77" fillId="44" borderId="69" xfId="0" applyFont="1" applyFill="1" applyBorder="1" applyAlignment="1">
      <alignment horizontal="center" vertical="center" wrapText="1"/>
    </xf>
    <xf numFmtId="0" fontId="77" fillId="44" borderId="70" xfId="0" applyFont="1" applyFill="1" applyBorder="1" applyAlignment="1">
      <alignment horizontal="center" vertical="center" wrapText="1"/>
    </xf>
    <xf numFmtId="0" fontId="77" fillId="44" borderId="71" xfId="0" applyFont="1" applyFill="1" applyBorder="1" applyAlignment="1">
      <alignment horizontal="center" vertical="center" wrapText="1"/>
    </xf>
    <xf numFmtId="0" fontId="77" fillId="44" borderId="72" xfId="0" applyFont="1" applyFill="1" applyBorder="1" applyAlignment="1">
      <alignment horizontal="center" vertical="center" wrapText="1"/>
    </xf>
    <xf numFmtId="0" fontId="106" fillId="44" borderId="61" xfId="0" applyFont="1" applyFill="1" applyBorder="1" applyAlignment="1">
      <alignment horizontal="center" vertical="center" wrapText="1"/>
    </xf>
    <xf numFmtId="0" fontId="93" fillId="0" borderId="10" xfId="0" applyFont="1" applyFill="1" applyBorder="1" applyAlignment="1">
      <alignment horizontal="center" vertical="center" wrapText="1"/>
    </xf>
    <xf numFmtId="0" fontId="89" fillId="0" borderId="56" xfId="0" applyFont="1" applyFill="1" applyBorder="1" applyAlignment="1">
      <alignment horizontal="center" vertical="center"/>
    </xf>
    <xf numFmtId="0" fontId="89" fillId="0" borderId="29" xfId="0" applyFont="1" applyFill="1" applyBorder="1" applyAlignment="1">
      <alignment horizontal="center" vertical="center" wrapText="1"/>
    </xf>
    <xf numFmtId="0" fontId="93" fillId="0" borderId="31" xfId="0" applyFont="1" applyFill="1" applyBorder="1" applyAlignment="1">
      <alignment horizontal="center" vertical="center" wrapText="1"/>
    </xf>
    <xf numFmtId="0" fontId="89" fillId="0" borderId="57" xfId="0" applyFont="1" applyFill="1" applyBorder="1" applyAlignment="1">
      <alignment horizontal="center" vertical="center"/>
    </xf>
    <xf numFmtId="0" fontId="93" fillId="34" borderId="28" xfId="0" applyFont="1" applyFill="1" applyBorder="1" applyAlignment="1">
      <alignment horizontal="center" vertical="center" wrapText="1"/>
    </xf>
    <xf numFmtId="0" fontId="0" fillId="0" borderId="0" xfId="0" applyAlignment="1">
      <alignment vertical="center" wrapText="1"/>
    </xf>
    <xf numFmtId="0" fontId="94" fillId="0" borderId="10" xfId="0" applyFont="1" applyBorder="1" applyAlignment="1">
      <alignment horizontal="justify" vertical="center" wrapText="1"/>
    </xf>
    <xf numFmtId="0" fontId="89" fillId="0" borderId="57" xfId="0" applyFont="1" applyBorder="1" applyAlignment="1">
      <alignment horizontal="center" vertical="center"/>
    </xf>
    <xf numFmtId="0" fontId="0" fillId="0" borderId="0" xfId="0" applyAlignment="1">
      <alignment vertical="center" wrapText="1"/>
    </xf>
    <xf numFmtId="0" fontId="98" fillId="0" borderId="10" xfId="0" applyFont="1" applyBorder="1" applyAlignment="1">
      <alignment vertical="center" wrapText="1"/>
    </xf>
    <xf numFmtId="0" fontId="90" fillId="0" borderId="17" xfId="0" applyFont="1" applyBorder="1" applyAlignment="1">
      <alignment horizontal="justify" wrapText="1" readingOrder="1"/>
    </xf>
    <xf numFmtId="0" fontId="99" fillId="0" borderId="23" xfId="0" applyFont="1" applyBorder="1" applyAlignment="1">
      <alignment horizontal="justify" wrapText="1" readingOrder="1"/>
    </xf>
    <xf numFmtId="0" fontId="10" fillId="0" borderId="17" xfId="0" applyFont="1" applyBorder="1" applyAlignment="1">
      <alignment horizontal="justify" vertical="center" wrapText="1"/>
    </xf>
    <xf numFmtId="0" fontId="98" fillId="0" borderId="22" xfId="0" applyFont="1" applyBorder="1" applyAlignment="1">
      <alignment vertical="center" wrapText="1"/>
    </xf>
    <xf numFmtId="0" fontId="94" fillId="0" borderId="56" xfId="0" applyFont="1" applyBorder="1" applyAlignment="1">
      <alignment horizontal="justify" readingOrder="1"/>
    </xf>
    <xf numFmtId="0" fontId="89" fillId="0" borderId="57" xfId="0" applyFont="1" applyBorder="1" applyAlignment="1">
      <alignment horizontal="center" vertical="center"/>
    </xf>
    <xf numFmtId="0" fontId="98" fillId="0" borderId="10" xfId="0" applyFont="1" applyBorder="1" applyAlignment="1">
      <alignment horizontal="justify" vertical="center" wrapText="1"/>
    </xf>
    <xf numFmtId="0" fontId="90" fillId="0" borderId="10" xfId="0" applyFont="1" applyBorder="1" applyAlignment="1">
      <alignment horizontal="justify" vertical="center" wrapText="1"/>
    </xf>
    <xf numFmtId="0" fontId="89" fillId="35" borderId="29" xfId="0" applyFont="1" applyFill="1" applyBorder="1" applyAlignment="1">
      <alignment horizontal="center" vertical="center"/>
    </xf>
    <xf numFmtId="0" fontId="90" fillId="0" borderId="10" xfId="0" applyNumberFormat="1" applyFont="1" applyBorder="1" applyAlignment="1">
      <alignment horizontal="justify" vertical="center" wrapText="1"/>
    </xf>
    <xf numFmtId="0" fontId="89" fillId="0" borderId="73" xfId="0" applyFont="1" applyBorder="1" applyAlignment="1">
      <alignment horizontal="center" vertical="center"/>
    </xf>
    <xf numFmtId="0" fontId="107" fillId="0" borderId="10" xfId="0" applyFont="1" applyBorder="1" applyAlignment="1">
      <alignment horizontal="center" vertical="center" wrapText="1"/>
    </xf>
    <xf numFmtId="0" fontId="94" fillId="0" borderId="29" xfId="0" applyFont="1" applyBorder="1" applyAlignment="1">
      <alignment horizontal="justify" vertical="center"/>
    </xf>
    <xf numFmtId="0" fontId="89" fillId="0" borderId="74" xfId="0" applyFont="1" applyBorder="1" applyAlignment="1">
      <alignment horizontal="center" vertical="center"/>
    </xf>
    <xf numFmtId="0" fontId="89" fillId="0" borderId="14" xfId="0" applyFont="1" applyBorder="1" applyAlignment="1">
      <alignment horizontal="center" vertical="center"/>
    </xf>
    <xf numFmtId="0" fontId="89" fillId="0" borderId="11" xfId="0" applyFont="1" applyBorder="1" applyAlignment="1">
      <alignment horizontal="center" vertical="center"/>
    </xf>
    <xf numFmtId="0" fontId="10" fillId="0" borderId="17" xfId="0" applyFont="1" applyBorder="1" applyAlignment="1">
      <alignment horizontal="justify" vertical="center"/>
    </xf>
    <xf numFmtId="0" fontId="10" fillId="0" borderId="17" xfId="0" applyFont="1" applyBorder="1" applyAlignment="1">
      <alignment horizontal="justify" vertical="center" readingOrder="1"/>
    </xf>
    <xf numFmtId="0" fontId="98" fillId="0" borderId="17" xfId="0" applyFont="1" applyBorder="1" applyAlignment="1">
      <alignment horizontal="justify" vertical="center" wrapText="1" readingOrder="1"/>
    </xf>
    <xf numFmtId="0" fontId="77" fillId="44" borderId="75" xfId="0" applyFont="1" applyFill="1" applyBorder="1" applyAlignment="1">
      <alignment horizontal="center" vertical="center" wrapText="1"/>
    </xf>
    <xf numFmtId="0" fontId="10" fillId="9" borderId="17" xfId="0" applyFont="1" applyFill="1" applyBorder="1" applyAlignment="1">
      <alignment horizontal="justify" vertical="center" wrapText="1"/>
    </xf>
    <xf numFmtId="0" fontId="10" fillId="13" borderId="17" xfId="0" applyFont="1" applyFill="1" applyBorder="1" applyAlignment="1">
      <alignment horizontal="justify" vertical="center" wrapText="1"/>
    </xf>
    <xf numFmtId="0" fontId="10" fillId="12" borderId="41" xfId="0" applyFont="1" applyFill="1" applyBorder="1" applyAlignment="1">
      <alignment horizontal="justify" vertical="center" wrapText="1"/>
    </xf>
    <xf numFmtId="0" fontId="10" fillId="12" borderId="28" xfId="0" applyFont="1" applyFill="1" applyBorder="1" applyAlignment="1">
      <alignment horizontal="justify" readingOrder="1"/>
    </xf>
    <xf numFmtId="0" fontId="10" fillId="12" borderId="17" xfId="0" applyFont="1" applyFill="1" applyBorder="1" applyAlignment="1">
      <alignment horizontal="justify" wrapText="1" readingOrder="1"/>
    </xf>
    <xf numFmtId="0" fontId="10" fillId="12" borderId="17" xfId="0" applyFont="1" applyFill="1" applyBorder="1" applyAlignment="1">
      <alignment horizontal="justify" readingOrder="1"/>
    </xf>
    <xf numFmtId="0" fontId="10" fillId="16" borderId="10" xfId="0" applyFont="1" applyFill="1" applyBorder="1" applyAlignment="1">
      <alignment horizontal="justify" vertical="center"/>
    </xf>
    <xf numFmtId="0" fontId="9" fillId="16" borderId="10" xfId="0" applyFont="1" applyFill="1" applyBorder="1" applyAlignment="1">
      <alignment horizontal="justify" vertical="center"/>
    </xf>
    <xf numFmtId="0" fontId="10" fillId="16" borderId="10" xfId="0" applyFont="1" applyFill="1" applyBorder="1" applyAlignment="1">
      <alignment horizontal="justify" vertical="center" wrapText="1"/>
    </xf>
    <xf numFmtId="0" fontId="9" fillId="16" borderId="10" xfId="0" applyFont="1" applyFill="1" applyBorder="1" applyAlignment="1">
      <alignment horizontal="justify" vertical="center" wrapText="1"/>
    </xf>
    <xf numFmtId="0" fontId="10" fillId="13" borderId="17" xfId="0" applyFont="1" applyFill="1" applyBorder="1" applyAlignment="1">
      <alignment horizontal="justify" vertical="center"/>
    </xf>
    <xf numFmtId="0" fontId="10" fillId="13" borderId="41" xfId="0" applyFont="1" applyFill="1" applyBorder="1" applyAlignment="1">
      <alignment horizontal="justify" vertical="center"/>
    </xf>
    <xf numFmtId="0" fontId="10" fillId="13" borderId="28" xfId="0" applyFont="1" applyFill="1" applyBorder="1" applyAlignment="1">
      <alignment horizontal="justify" vertical="center" wrapText="1"/>
    </xf>
    <xf numFmtId="0" fontId="10" fillId="13" borderId="28" xfId="0" applyFont="1" applyFill="1" applyBorder="1" applyAlignment="1">
      <alignment horizontal="justify" vertical="center"/>
    </xf>
    <xf numFmtId="0" fontId="9" fillId="13" borderId="17" xfId="0" applyFont="1" applyFill="1" applyBorder="1" applyAlignment="1">
      <alignment horizontal="justify" vertical="center"/>
    </xf>
    <xf numFmtId="0" fontId="10" fillId="45" borderId="17" xfId="0" applyFont="1" applyFill="1" applyBorder="1" applyAlignment="1">
      <alignment horizontal="justify" vertical="center" wrapText="1"/>
    </xf>
    <xf numFmtId="0" fontId="10" fillId="9" borderId="28" xfId="0" applyFont="1" applyFill="1" applyBorder="1" applyAlignment="1">
      <alignment horizontal="justify" vertical="center"/>
    </xf>
    <xf numFmtId="0" fontId="9" fillId="9" borderId="17" xfId="0" applyFont="1" applyFill="1" applyBorder="1" applyAlignment="1">
      <alignment horizontal="justify" vertical="center" wrapText="1"/>
    </xf>
    <xf numFmtId="0" fontId="14" fillId="0" borderId="24" xfId="0" applyFont="1" applyBorder="1" applyAlignment="1">
      <alignment horizontal="justify" vertical="top" wrapText="1" readingOrder="1"/>
    </xf>
    <xf numFmtId="0" fontId="57" fillId="0" borderId="24" xfId="0" applyFont="1" applyBorder="1" applyAlignment="1">
      <alignment horizontal="justify" vertical="top" wrapText="1" readingOrder="1"/>
    </xf>
    <xf numFmtId="0" fontId="10" fillId="16" borderId="10" xfId="0" applyFont="1" applyFill="1" applyBorder="1" applyAlignment="1">
      <alignment horizontal="left" vertical="center"/>
    </xf>
    <xf numFmtId="0" fontId="10" fillId="16" borderId="20" xfId="0" applyFont="1" applyFill="1" applyBorder="1" applyAlignment="1">
      <alignment horizontal="justify" vertical="center" wrapText="1"/>
    </xf>
    <xf numFmtId="0" fontId="10" fillId="45" borderId="41" xfId="0" applyFont="1" applyFill="1" applyBorder="1" applyAlignment="1">
      <alignment horizontal="justify" vertical="center" wrapText="1"/>
    </xf>
    <xf numFmtId="0" fontId="10" fillId="45" borderId="22" xfId="0" applyFont="1" applyFill="1" applyBorder="1" applyAlignment="1">
      <alignment horizontal="justify" vertical="center" wrapText="1"/>
    </xf>
    <xf numFmtId="0" fontId="10" fillId="13" borderId="41" xfId="0" applyFont="1" applyFill="1" applyBorder="1" applyAlignment="1">
      <alignment horizontal="justify" vertical="center" wrapText="1"/>
    </xf>
    <xf numFmtId="0" fontId="10" fillId="13" borderId="22" xfId="0" applyFont="1" applyFill="1" applyBorder="1" applyAlignment="1">
      <alignment horizontal="justify" vertical="center" wrapText="1"/>
    </xf>
    <xf numFmtId="0" fontId="10" fillId="9" borderId="41" xfId="0" applyFont="1" applyFill="1" applyBorder="1" applyAlignment="1">
      <alignment horizontal="justify" vertical="center" wrapText="1"/>
    </xf>
    <xf numFmtId="0" fontId="12" fillId="9" borderId="22" xfId="0" applyFont="1" applyFill="1" applyBorder="1" applyAlignment="1">
      <alignment horizontal="justify" vertical="center"/>
    </xf>
    <xf numFmtId="0" fontId="10" fillId="16" borderId="58" xfId="0" applyFont="1" applyFill="1" applyBorder="1" applyAlignment="1">
      <alignment horizontal="justify" vertical="center"/>
    </xf>
    <xf numFmtId="0" fontId="10" fillId="12" borderId="22" xfId="0" applyFont="1" applyFill="1" applyBorder="1" applyAlignment="1">
      <alignment horizontal="justify" readingOrder="1"/>
    </xf>
    <xf numFmtId="0" fontId="10" fillId="12" borderId="17" xfId="0" applyFont="1" applyFill="1" applyBorder="1" applyAlignment="1">
      <alignment horizontal="justify" vertical="top" wrapText="1" readingOrder="1"/>
    </xf>
    <xf numFmtId="0" fontId="14" fillId="0" borderId="24" xfId="0" applyFont="1" applyBorder="1" applyAlignment="1">
      <alignment horizontal="justify" vertical="center" wrapText="1"/>
    </xf>
    <xf numFmtId="0" fontId="108" fillId="0" borderId="21" xfId="0" applyFont="1" applyBorder="1" applyAlignment="1">
      <alignment vertical="center" wrapText="1"/>
    </xf>
    <xf numFmtId="0" fontId="108" fillId="0" borderId="13" xfId="0" applyFont="1" applyBorder="1" applyAlignment="1">
      <alignment vertical="center" wrapText="1"/>
    </xf>
    <xf numFmtId="0" fontId="108" fillId="33" borderId="27" xfId="0" applyFont="1" applyFill="1" applyBorder="1" applyAlignment="1">
      <alignment vertical="center" wrapText="1"/>
    </xf>
    <xf numFmtId="0" fontId="108" fillId="0" borderId="15" xfId="0" applyFont="1" applyBorder="1" applyAlignment="1">
      <alignment vertical="center"/>
    </xf>
    <xf numFmtId="0" fontId="108" fillId="0" borderId="46" xfId="0" applyFont="1" applyBorder="1" applyAlignment="1">
      <alignment vertical="center"/>
    </xf>
    <xf numFmtId="0" fontId="108" fillId="0" borderId="54" xfId="0" applyFont="1" applyBorder="1" applyAlignment="1">
      <alignment vertical="center"/>
    </xf>
    <xf numFmtId="0" fontId="108" fillId="34" borderId="26" xfId="0" applyFont="1" applyFill="1" applyBorder="1" applyAlignment="1">
      <alignment horizontal="center" vertical="center" wrapText="1"/>
    </xf>
    <xf numFmtId="0" fontId="108" fillId="34" borderId="27" xfId="0" applyFont="1" applyFill="1" applyBorder="1" applyAlignment="1">
      <alignment horizontal="center" vertical="center" wrapText="1"/>
    </xf>
    <xf numFmtId="0" fontId="108" fillId="0" borderId="25" xfId="0" applyFont="1" applyBorder="1" applyAlignment="1">
      <alignment vertical="center"/>
    </xf>
    <xf numFmtId="0" fontId="108" fillId="0" borderId="13" xfId="0" applyFont="1" applyBorder="1" applyAlignment="1">
      <alignment vertical="center"/>
    </xf>
    <xf numFmtId="0" fontId="108" fillId="0" borderId="18" xfId="0" applyFont="1" applyBorder="1" applyAlignment="1">
      <alignment vertical="center"/>
    </xf>
    <xf numFmtId="0" fontId="109" fillId="0" borderId="25" xfId="0" applyFont="1" applyBorder="1" applyAlignment="1">
      <alignment vertical="center"/>
    </xf>
    <xf numFmtId="0" fontId="109" fillId="0" borderId="13" xfId="0" applyFont="1" applyBorder="1" applyAlignment="1">
      <alignment vertical="center"/>
    </xf>
    <xf numFmtId="0" fontId="108" fillId="0" borderId="10" xfId="0" applyFont="1" applyBorder="1" applyAlignment="1">
      <alignment vertical="center"/>
    </xf>
    <xf numFmtId="0" fontId="108" fillId="0" borderId="15" xfId="0" applyFont="1" applyBorder="1" applyAlignment="1">
      <alignment vertical="center" wrapText="1"/>
    </xf>
    <xf numFmtId="0" fontId="108" fillId="0" borderId="18" xfId="0" applyFont="1" applyBorder="1" applyAlignment="1">
      <alignment vertical="center" wrapText="1"/>
    </xf>
    <xf numFmtId="0" fontId="108" fillId="0" borderId="19" xfId="0" applyFont="1" applyBorder="1" applyAlignment="1">
      <alignment vertical="center" wrapText="1"/>
    </xf>
    <xf numFmtId="0" fontId="108" fillId="0" borderId="46" xfId="0" applyFont="1" applyBorder="1" applyAlignment="1">
      <alignment vertical="center" wrapText="1"/>
    </xf>
    <xf numFmtId="0" fontId="108" fillId="0" borderId="54" xfId="0" applyFont="1" applyBorder="1" applyAlignment="1">
      <alignment vertical="center" wrapText="1"/>
    </xf>
    <xf numFmtId="0" fontId="108" fillId="0" borderId="25" xfId="0" applyFont="1" applyBorder="1" applyAlignment="1">
      <alignment vertical="center" wrapText="1"/>
    </xf>
    <xf numFmtId="0" fontId="108" fillId="0" borderId="10" xfId="0" applyFont="1" applyBorder="1" applyAlignment="1">
      <alignment vertical="center" wrapText="1"/>
    </xf>
    <xf numFmtId="0" fontId="108" fillId="35" borderId="26" xfId="0" applyFont="1" applyFill="1" applyBorder="1" applyAlignment="1">
      <alignment vertical="center" wrapText="1"/>
    </xf>
    <xf numFmtId="0" fontId="108" fillId="35" borderId="27" xfId="0" applyFont="1" applyFill="1" applyBorder="1" applyAlignment="1">
      <alignment vertical="center" wrapText="1"/>
    </xf>
    <xf numFmtId="0" fontId="108" fillId="34" borderId="31" xfId="0" applyFont="1" applyFill="1" applyBorder="1" applyAlignment="1">
      <alignment horizontal="center" vertical="center" wrapText="1"/>
    </xf>
    <xf numFmtId="0" fontId="108" fillId="34" borderId="32" xfId="0" applyFont="1" applyFill="1" applyBorder="1" applyAlignment="1">
      <alignment horizontal="center" vertical="center" wrapText="1"/>
    </xf>
    <xf numFmtId="0" fontId="89" fillId="37" borderId="33" xfId="0" applyFont="1" applyFill="1" applyBorder="1" applyAlignment="1">
      <alignment horizontal="center" vertical="center"/>
    </xf>
    <xf numFmtId="0" fontId="108" fillId="0" borderId="10" xfId="0" applyFont="1" applyBorder="1" applyAlignment="1">
      <alignment horizontal="center" vertical="center"/>
    </xf>
    <xf numFmtId="0" fontId="10" fillId="39" borderId="41" xfId="0" applyFont="1" applyFill="1" applyBorder="1" applyAlignment="1">
      <alignment horizontal="justify" vertical="center" readingOrder="1"/>
    </xf>
    <xf numFmtId="0" fontId="10" fillId="39" borderId="17" xfId="0" applyFont="1" applyFill="1" applyBorder="1" applyAlignment="1">
      <alignment horizontal="justify" vertical="center" readingOrder="1"/>
    </xf>
    <xf numFmtId="0" fontId="9" fillId="39" borderId="17" xfId="0" applyFont="1" applyFill="1" applyBorder="1" applyAlignment="1">
      <alignment horizontal="justify" vertical="center" readingOrder="1"/>
    </xf>
    <xf numFmtId="0" fontId="10" fillId="39" borderId="22" xfId="0" applyFont="1" applyFill="1" applyBorder="1" applyAlignment="1">
      <alignment horizontal="justify" vertical="center" readingOrder="1"/>
    </xf>
    <xf numFmtId="0" fontId="108" fillId="39" borderId="15" xfId="0" applyFont="1" applyFill="1" applyBorder="1" applyAlignment="1">
      <alignment vertical="center"/>
    </xf>
    <xf numFmtId="0" fontId="108" fillId="39" borderId="18" xfId="0" applyFont="1" applyFill="1" applyBorder="1" applyAlignment="1">
      <alignment vertical="center"/>
    </xf>
    <xf numFmtId="0" fontId="108" fillId="33" borderId="26" xfId="0" applyFont="1" applyFill="1" applyBorder="1" applyAlignment="1">
      <alignment vertical="center" wrapText="1"/>
    </xf>
    <xf numFmtId="0" fontId="0" fillId="39" borderId="0" xfId="0" applyFill="1" applyAlignment="1">
      <alignment/>
    </xf>
    <xf numFmtId="0" fontId="89" fillId="0" borderId="29" xfId="0" applyFont="1" applyFill="1" applyBorder="1" applyAlignment="1">
      <alignment horizontal="center" vertical="center"/>
    </xf>
    <xf numFmtId="0" fontId="108" fillId="0" borderId="20" xfId="0" applyFont="1" applyBorder="1" applyAlignment="1">
      <alignment vertical="center" wrapText="1"/>
    </xf>
    <xf numFmtId="0" fontId="108" fillId="0" borderId="58" xfId="0" applyFont="1" applyBorder="1" applyAlignment="1">
      <alignment vertical="center" wrapText="1"/>
    </xf>
    <xf numFmtId="0" fontId="108" fillId="0" borderId="27" xfId="0" applyFont="1" applyBorder="1" applyAlignment="1">
      <alignment vertical="center" wrapText="1"/>
    </xf>
    <xf numFmtId="0" fontId="0" fillId="0" borderId="34" xfId="0" applyBorder="1" applyAlignment="1">
      <alignment vertical="center" wrapText="1"/>
    </xf>
    <xf numFmtId="0" fontId="0" fillId="0" borderId="76" xfId="0" applyBorder="1" applyAlignment="1">
      <alignment vertical="center" wrapText="1"/>
    </xf>
    <xf numFmtId="0" fontId="108" fillId="0" borderId="21" xfId="0" applyFont="1" applyBorder="1" applyAlignment="1">
      <alignment vertical="center"/>
    </xf>
    <xf numFmtId="0" fontId="108" fillId="0" borderId="27" xfId="0" applyFont="1" applyBorder="1" applyAlignment="1">
      <alignment vertical="center"/>
    </xf>
    <xf numFmtId="0" fontId="108" fillId="0" borderId="47" xfId="0" applyFont="1" applyBorder="1" applyAlignment="1">
      <alignment vertical="center"/>
    </xf>
    <xf numFmtId="0" fontId="108" fillId="0" borderId="73" xfId="0" applyFont="1" applyBorder="1" applyAlignment="1">
      <alignment vertical="center"/>
    </xf>
    <xf numFmtId="0" fontId="90" fillId="0" borderId="10" xfId="0" applyFont="1" applyBorder="1" applyAlignment="1">
      <alignment horizontal="left" vertical="center" wrapText="1" readingOrder="1"/>
    </xf>
    <xf numFmtId="0" fontId="108" fillId="0" borderId="47" xfId="0" applyFont="1" applyBorder="1" applyAlignment="1">
      <alignment vertical="center" wrapText="1"/>
    </xf>
    <xf numFmtId="0" fontId="108" fillId="0" borderId="45" xfId="0" applyFont="1" applyBorder="1" applyAlignment="1">
      <alignment vertical="center" wrapText="1"/>
    </xf>
    <xf numFmtId="0" fontId="108" fillId="0" borderId="10" xfId="0" applyFont="1" applyFill="1" applyBorder="1" applyAlignment="1">
      <alignment vertical="center" wrapText="1"/>
    </xf>
    <xf numFmtId="0" fontId="108" fillId="0" borderId="20" xfId="0" applyFont="1" applyBorder="1" applyAlignment="1">
      <alignment vertical="center"/>
    </xf>
    <xf numFmtId="0" fontId="108" fillId="0" borderId="45" xfId="0" applyFont="1" applyBorder="1" applyAlignment="1">
      <alignment vertical="center"/>
    </xf>
    <xf numFmtId="0" fontId="108" fillId="0" borderId="58" xfId="0" applyFont="1" applyBorder="1" applyAlignment="1">
      <alignment vertical="center"/>
    </xf>
    <xf numFmtId="0" fontId="57" fillId="0" borderId="10" xfId="0" applyFont="1" applyBorder="1" applyAlignment="1">
      <alignment vertical="center" wrapText="1"/>
    </xf>
    <xf numFmtId="0" fontId="0" fillId="39" borderId="77" xfId="0" applyFill="1" applyBorder="1" applyAlignment="1">
      <alignment horizontal="justify" vertical="center" wrapText="1"/>
    </xf>
    <xf numFmtId="0" fontId="0" fillId="39" borderId="78" xfId="0" applyFill="1" applyBorder="1" applyAlignment="1">
      <alignment horizontal="justify" vertical="center"/>
    </xf>
    <xf numFmtId="0" fontId="0" fillId="39" borderId="69" xfId="0" applyFill="1" applyBorder="1" applyAlignment="1">
      <alignment horizontal="justify" vertical="center"/>
    </xf>
    <xf numFmtId="0" fontId="0" fillId="39" borderId="56" xfId="0" applyFill="1" applyBorder="1" applyAlignment="1">
      <alignment horizontal="justify" vertical="center"/>
    </xf>
    <xf numFmtId="0" fontId="0" fillId="39" borderId="0" xfId="0" applyFill="1" applyBorder="1" applyAlignment="1">
      <alignment horizontal="justify" vertical="center"/>
    </xf>
    <xf numFmtId="0" fontId="0" fillId="39" borderId="59" xfId="0" applyFill="1" applyBorder="1" applyAlignment="1">
      <alignment horizontal="justify" vertical="center"/>
    </xf>
    <xf numFmtId="0" fontId="0" fillId="39" borderId="79" xfId="0" applyFill="1" applyBorder="1" applyAlignment="1">
      <alignment horizontal="justify" vertical="center"/>
    </xf>
    <xf numFmtId="0" fontId="0" fillId="39" borderId="44" xfId="0" applyFill="1" applyBorder="1" applyAlignment="1">
      <alignment horizontal="justify" vertical="center"/>
    </xf>
    <xf numFmtId="0" fontId="0" fillId="39" borderId="80" xfId="0" applyFill="1" applyBorder="1" applyAlignment="1">
      <alignment horizontal="justify" vertical="center"/>
    </xf>
    <xf numFmtId="0" fontId="110" fillId="39" borderId="0" xfId="0" applyFont="1" applyFill="1" applyAlignment="1">
      <alignment horizontal="center"/>
    </xf>
    <xf numFmtId="0" fontId="0" fillId="0" borderId="34" xfId="0" applyBorder="1" applyAlignment="1">
      <alignment horizontal="left" vertical="center" wrapText="1"/>
    </xf>
    <xf numFmtId="0" fontId="0" fillId="0" borderId="76" xfId="0" applyBorder="1" applyAlignment="1">
      <alignment horizontal="left" vertical="center" wrapText="1"/>
    </xf>
    <xf numFmtId="0" fontId="93" fillId="33" borderId="61" xfId="0" applyFont="1" applyFill="1" applyBorder="1" applyAlignment="1">
      <alignment horizontal="center" vertical="center" wrapText="1"/>
    </xf>
    <xf numFmtId="0" fontId="93" fillId="33" borderId="28" xfId="0" applyFont="1" applyFill="1" applyBorder="1" applyAlignment="1">
      <alignment horizontal="center" vertical="center" wrapText="1"/>
    </xf>
    <xf numFmtId="0" fontId="0" fillId="34" borderId="63" xfId="0" applyFill="1" applyBorder="1" applyAlignment="1">
      <alignment horizontal="center" vertical="center" wrapText="1"/>
    </xf>
    <xf numFmtId="0" fontId="0" fillId="34" borderId="76" xfId="0" applyFill="1" applyBorder="1" applyAlignment="1">
      <alignment horizontal="center" vertical="center" wrapText="1"/>
    </xf>
    <xf numFmtId="9" fontId="89" fillId="36" borderId="77" xfId="53" applyFont="1" applyFill="1" applyBorder="1" applyAlignment="1">
      <alignment horizontal="center" vertical="center" wrapText="1"/>
    </xf>
    <xf numFmtId="9" fontId="89" fillId="36" borderId="78" xfId="53" applyFont="1" applyFill="1" applyBorder="1" applyAlignment="1">
      <alignment horizontal="center" vertical="center" wrapText="1"/>
    </xf>
    <xf numFmtId="9" fontId="89" fillId="36" borderId="69" xfId="53" applyFont="1" applyFill="1" applyBorder="1" applyAlignment="1">
      <alignment horizontal="center" vertical="center" wrapText="1"/>
    </xf>
    <xf numFmtId="9" fontId="89" fillId="36" borderId="42" xfId="53" applyFont="1" applyFill="1" applyBorder="1" applyAlignment="1">
      <alignment horizontal="center" vertical="center" wrapText="1"/>
    </xf>
    <xf numFmtId="9" fontId="89" fillId="36" borderId="31" xfId="53" applyFont="1" applyFill="1" applyBorder="1" applyAlignment="1">
      <alignment horizontal="center" vertical="center" wrapText="1"/>
    </xf>
    <xf numFmtId="9" fontId="89" fillId="36" borderId="32" xfId="53" applyFont="1" applyFill="1" applyBorder="1" applyAlignment="1">
      <alignment horizontal="center" vertical="center" wrapText="1"/>
    </xf>
    <xf numFmtId="0" fontId="108" fillId="34" borderId="72" xfId="0" applyFont="1" applyFill="1" applyBorder="1" applyAlignment="1">
      <alignment horizontal="center" vertical="center" wrapText="1"/>
    </xf>
    <xf numFmtId="0" fontId="108" fillId="34" borderId="27" xfId="0" applyFont="1" applyFill="1" applyBorder="1" applyAlignment="1">
      <alignment horizontal="center" vertical="center" wrapText="1"/>
    </xf>
    <xf numFmtId="0" fontId="0" fillId="34" borderId="72" xfId="0" applyFill="1" applyBorder="1" applyAlignment="1">
      <alignment horizontal="center" vertical="center" wrapText="1"/>
    </xf>
    <xf numFmtId="0" fontId="0" fillId="34" borderId="27" xfId="0" applyFill="1" applyBorder="1" applyAlignment="1">
      <alignment horizontal="center" vertical="center" wrapText="1"/>
    </xf>
    <xf numFmtId="9" fontId="107" fillId="36" borderId="77" xfId="53" applyFont="1" applyFill="1" applyBorder="1" applyAlignment="1">
      <alignment horizontal="center" vertical="center" wrapText="1"/>
    </xf>
    <xf numFmtId="9" fontId="107" fillId="36" borderId="78" xfId="53" applyFont="1" applyFill="1" applyBorder="1" applyAlignment="1">
      <alignment horizontal="center" vertical="center" wrapText="1"/>
    </xf>
    <xf numFmtId="9" fontId="107" fillId="36" borderId="69" xfId="53" applyFont="1" applyFill="1" applyBorder="1" applyAlignment="1">
      <alignment horizontal="center" vertical="center" wrapText="1"/>
    </xf>
    <xf numFmtId="9" fontId="107" fillId="36" borderId="42" xfId="53" applyFont="1" applyFill="1" applyBorder="1" applyAlignment="1">
      <alignment horizontal="center" vertical="center" wrapText="1"/>
    </xf>
    <xf numFmtId="9" fontId="107" fillId="36" borderId="31" xfId="53" applyFont="1" applyFill="1" applyBorder="1" applyAlignment="1">
      <alignment horizontal="center" vertical="center" wrapText="1"/>
    </xf>
    <xf numFmtId="9" fontId="107" fillId="36" borderId="32" xfId="53" applyFont="1" applyFill="1" applyBorder="1" applyAlignment="1">
      <alignment horizontal="center" vertical="center" wrapText="1"/>
    </xf>
    <xf numFmtId="0" fontId="108" fillId="0" borderId="21" xfId="0" applyFont="1" applyBorder="1" applyAlignment="1">
      <alignment horizontal="center" vertical="center" wrapText="1"/>
    </xf>
    <xf numFmtId="0" fontId="108" fillId="0" borderId="54" xfId="0" applyFont="1" applyBorder="1" applyAlignment="1">
      <alignment horizontal="center" vertical="center" wrapText="1"/>
    </xf>
    <xf numFmtId="0" fontId="108" fillId="0" borderId="52" xfId="0" applyFont="1" applyBorder="1" applyAlignment="1">
      <alignment horizontal="center" vertical="center" wrapText="1"/>
    </xf>
    <xf numFmtId="0" fontId="89" fillId="35" borderId="57" xfId="0" applyFont="1" applyFill="1" applyBorder="1" applyAlignment="1">
      <alignment horizontal="center" vertical="center" wrapText="1"/>
    </xf>
    <xf numFmtId="0" fontId="89" fillId="35" borderId="29" xfId="0" applyFont="1" applyFill="1" applyBorder="1" applyAlignment="1">
      <alignment horizontal="center" vertical="center" wrapText="1"/>
    </xf>
    <xf numFmtId="0" fontId="89" fillId="35" borderId="36" xfId="0" applyFont="1" applyFill="1" applyBorder="1" applyAlignment="1">
      <alignment horizontal="center" vertical="center" wrapText="1"/>
    </xf>
    <xf numFmtId="9" fontId="89" fillId="46" borderId="81" xfId="53" applyFont="1" applyFill="1" applyBorder="1" applyAlignment="1">
      <alignment horizontal="center" vertical="center" wrapText="1"/>
    </xf>
    <xf numFmtId="9" fontId="89" fillId="46" borderId="66" xfId="53" applyFont="1" applyFill="1" applyBorder="1" applyAlignment="1">
      <alignment horizontal="center" vertical="center" wrapText="1"/>
    </xf>
    <xf numFmtId="9" fontId="89" fillId="46" borderId="82" xfId="53" applyFont="1" applyFill="1" applyBorder="1" applyAlignment="1">
      <alignment horizontal="center" vertical="center" wrapText="1"/>
    </xf>
    <xf numFmtId="0" fontId="0" fillId="0" borderId="53" xfId="0" applyBorder="1" applyAlignment="1">
      <alignment horizontal="left" vertical="center" wrapText="1"/>
    </xf>
    <xf numFmtId="0" fontId="0" fillId="0" borderId="50" xfId="0" applyBorder="1" applyAlignment="1">
      <alignment horizontal="left" vertical="center" wrapText="1"/>
    </xf>
    <xf numFmtId="0" fontId="108" fillId="0" borderId="34" xfId="0" applyFont="1" applyBorder="1" applyAlignment="1">
      <alignment horizontal="left" vertical="center" wrapText="1"/>
    </xf>
    <xf numFmtId="0" fontId="108" fillId="0" borderId="53" xfId="0" applyFont="1" applyBorder="1" applyAlignment="1">
      <alignment horizontal="left" vertical="center" wrapText="1"/>
    </xf>
    <xf numFmtId="0" fontId="108" fillId="0" borderId="76" xfId="0" applyFont="1" applyBorder="1" applyAlignment="1">
      <alignment horizontal="left" vertical="center" wrapText="1"/>
    </xf>
    <xf numFmtId="0" fontId="108" fillId="0" borderId="20" xfId="0" applyFont="1" applyBorder="1" applyAlignment="1">
      <alignment horizontal="left" vertical="center" wrapText="1"/>
    </xf>
    <xf numFmtId="0" fontId="108" fillId="0" borderId="45" xfId="0" applyFont="1" applyBorder="1" applyAlignment="1">
      <alignment horizontal="left" vertical="center" wrapText="1"/>
    </xf>
    <xf numFmtId="0" fontId="108" fillId="0" borderId="58" xfId="0" applyFont="1" applyBorder="1" applyAlignment="1">
      <alignment horizontal="left" vertical="center" wrapText="1"/>
    </xf>
    <xf numFmtId="0" fontId="108" fillId="0" borderId="21" xfId="0" applyFont="1" applyBorder="1" applyAlignment="1">
      <alignment horizontal="center" vertical="center"/>
    </xf>
    <xf numFmtId="0" fontId="108" fillId="0" borderId="54" xfId="0" applyFont="1" applyBorder="1" applyAlignment="1">
      <alignment horizontal="center" vertical="center"/>
    </xf>
    <xf numFmtId="0" fontId="108" fillId="0" borderId="27" xfId="0" applyFont="1" applyBorder="1" applyAlignment="1">
      <alignment horizontal="center" vertical="center"/>
    </xf>
    <xf numFmtId="0" fontId="100" fillId="0" borderId="61" xfId="0" applyFont="1" applyBorder="1" applyAlignment="1">
      <alignment vertical="center" wrapText="1"/>
    </xf>
    <xf numFmtId="0" fontId="0" fillId="0" borderId="28" xfId="0" applyBorder="1" applyAlignment="1">
      <alignment vertical="center" wrapText="1"/>
    </xf>
    <xf numFmtId="9" fontId="107" fillId="36" borderId="56" xfId="53" applyFont="1" applyFill="1" applyBorder="1" applyAlignment="1">
      <alignment horizontal="center" vertical="center" wrapText="1"/>
    </xf>
    <xf numFmtId="9" fontId="107" fillId="36" borderId="0" xfId="53" applyFont="1" applyFill="1" applyBorder="1" applyAlignment="1">
      <alignment horizontal="center" vertical="center" wrapText="1"/>
    </xf>
    <xf numFmtId="9" fontId="107" fillId="36" borderId="59" xfId="53" applyFont="1" applyFill="1" applyBorder="1" applyAlignment="1">
      <alignment horizontal="center" vertical="center" wrapText="1"/>
    </xf>
    <xf numFmtId="0" fontId="0" fillId="0" borderId="42"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108" fillId="34" borderId="63" xfId="0" applyFont="1" applyFill="1" applyBorder="1" applyAlignment="1">
      <alignment horizontal="center" vertical="center" wrapText="1"/>
    </xf>
    <xf numFmtId="0" fontId="108" fillId="34" borderId="76" xfId="0" applyFont="1" applyFill="1" applyBorder="1" applyAlignment="1">
      <alignment horizontal="center" vertical="center" wrapText="1"/>
    </xf>
    <xf numFmtId="0" fontId="93" fillId="33" borderId="23" xfId="0" applyFont="1" applyFill="1" applyBorder="1" applyAlignment="1">
      <alignment horizontal="center" vertical="center" wrapText="1"/>
    </xf>
    <xf numFmtId="0" fontId="108" fillId="0" borderId="76" xfId="0" applyFont="1" applyBorder="1" applyAlignment="1">
      <alignment/>
    </xf>
    <xf numFmtId="0" fontId="108" fillId="0" borderId="27" xfId="0" applyFont="1" applyBorder="1" applyAlignment="1">
      <alignment/>
    </xf>
    <xf numFmtId="9" fontId="107" fillId="36" borderId="55" xfId="53" applyFont="1" applyFill="1" applyBorder="1" applyAlignment="1">
      <alignment horizontal="center" vertical="center" wrapText="1"/>
    </xf>
    <xf numFmtId="9" fontId="107" fillId="36" borderId="30" xfId="53" applyFont="1" applyFill="1" applyBorder="1" applyAlignment="1">
      <alignment horizontal="center" vertical="center" wrapText="1"/>
    </xf>
    <xf numFmtId="9" fontId="107" fillId="36" borderId="37" xfId="53" applyFont="1" applyFill="1" applyBorder="1" applyAlignment="1">
      <alignment horizontal="center" vertical="center" wrapText="1"/>
    </xf>
    <xf numFmtId="0" fontId="108" fillId="0" borderId="52" xfId="0" applyFont="1" applyBorder="1" applyAlignment="1">
      <alignment horizontal="center" vertical="center"/>
    </xf>
    <xf numFmtId="0" fontId="111" fillId="0" borderId="61" xfId="0" applyFont="1" applyBorder="1" applyAlignment="1">
      <alignment horizontal="justify" vertical="top" wrapText="1" readingOrder="1"/>
    </xf>
    <xf numFmtId="0" fontId="112" fillId="0" borderId="48" xfId="0" applyFont="1" applyBorder="1" applyAlignment="1">
      <alignment horizontal="justify" vertical="top" wrapText="1" readingOrder="1"/>
    </xf>
    <xf numFmtId="0" fontId="112" fillId="0" borderId="28" xfId="0" applyFont="1" applyBorder="1" applyAlignment="1">
      <alignment horizontal="justify" vertical="top" wrapText="1" readingOrder="1"/>
    </xf>
    <xf numFmtId="0" fontId="89" fillId="37" borderId="43"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36" xfId="0" applyBorder="1" applyAlignment="1">
      <alignment horizontal="center" vertical="center" wrapText="1"/>
    </xf>
    <xf numFmtId="9" fontId="89" fillId="47" borderId="77" xfId="53" applyFont="1" applyFill="1" applyBorder="1" applyAlignment="1">
      <alignment horizontal="center" vertical="center" wrapText="1"/>
    </xf>
    <xf numFmtId="9" fontId="89" fillId="47" borderId="78" xfId="53" applyFont="1" applyFill="1" applyBorder="1" applyAlignment="1">
      <alignment horizontal="center" vertical="center" wrapText="1"/>
    </xf>
    <xf numFmtId="9" fontId="89" fillId="47" borderId="69" xfId="53" applyFont="1" applyFill="1" applyBorder="1" applyAlignment="1">
      <alignment horizontal="center" vertical="center" wrapText="1"/>
    </xf>
    <xf numFmtId="9" fontId="89" fillId="47" borderId="56" xfId="53" applyFont="1" applyFill="1" applyBorder="1" applyAlignment="1">
      <alignment horizontal="center" vertical="center" wrapText="1"/>
    </xf>
    <xf numFmtId="9" fontId="89" fillId="47" borderId="0" xfId="53" applyFont="1" applyFill="1" applyBorder="1" applyAlignment="1">
      <alignment horizontal="center" vertical="center" wrapText="1"/>
    </xf>
    <xf numFmtId="9" fontId="89" fillId="47" borderId="59" xfId="53" applyFont="1" applyFill="1" applyBorder="1" applyAlignment="1">
      <alignment horizontal="center" vertical="center" wrapText="1"/>
    </xf>
    <xf numFmtId="9" fontId="89" fillId="47" borderId="42" xfId="53" applyFont="1" applyFill="1" applyBorder="1" applyAlignment="1">
      <alignment horizontal="center" vertical="center" wrapText="1"/>
    </xf>
    <xf numFmtId="9" fontId="89" fillId="47" borderId="31" xfId="53" applyFont="1" applyFill="1" applyBorder="1" applyAlignment="1">
      <alignment horizontal="center" vertical="center" wrapText="1"/>
    </xf>
    <xf numFmtId="9" fontId="89" fillId="47" borderId="32" xfId="53" applyFont="1" applyFill="1" applyBorder="1" applyAlignment="1">
      <alignment horizontal="center" vertical="center" wrapText="1"/>
    </xf>
    <xf numFmtId="0" fontId="93" fillId="47" borderId="61" xfId="0" applyFont="1" applyFill="1" applyBorder="1" applyAlignment="1">
      <alignment horizontal="center" vertical="center" wrapText="1"/>
    </xf>
    <xf numFmtId="0" fontId="93" fillId="47" borderId="48" xfId="0" applyFont="1" applyFill="1" applyBorder="1" applyAlignment="1">
      <alignment horizontal="center" vertical="center" wrapText="1"/>
    </xf>
    <xf numFmtId="0" fontId="93" fillId="47" borderId="28" xfId="0" applyFont="1" applyFill="1" applyBorder="1" applyAlignment="1">
      <alignment horizontal="center" vertical="center" wrapText="1"/>
    </xf>
    <xf numFmtId="0" fontId="108" fillId="36" borderId="77" xfId="0" applyFont="1" applyFill="1" applyBorder="1" applyAlignment="1">
      <alignment horizontal="center" vertical="center" wrapText="1"/>
    </xf>
    <xf numFmtId="0" fontId="108" fillId="36" borderId="69" xfId="0" applyFont="1" applyFill="1" applyBorder="1" applyAlignment="1">
      <alignment horizontal="center" vertical="center" wrapText="1"/>
    </xf>
    <xf numFmtId="0" fontId="108" fillId="36" borderId="56" xfId="0" applyFont="1" applyFill="1" applyBorder="1" applyAlignment="1">
      <alignment horizontal="center" vertical="center" wrapText="1"/>
    </xf>
    <xf numFmtId="0" fontId="108" fillId="36" borderId="59" xfId="0" applyFont="1" applyFill="1" applyBorder="1" applyAlignment="1">
      <alignment horizontal="center" vertical="center" wrapText="1"/>
    </xf>
    <xf numFmtId="0" fontId="108" fillId="36" borderId="42" xfId="0" applyFont="1" applyFill="1" applyBorder="1" applyAlignment="1">
      <alignment horizontal="center" vertical="center" wrapText="1"/>
    </xf>
    <xf numFmtId="0" fontId="108" fillId="36" borderId="32" xfId="0" applyFont="1" applyFill="1" applyBorder="1" applyAlignment="1">
      <alignment horizontal="center" vertical="center" wrapText="1"/>
    </xf>
    <xf numFmtId="0" fontId="108" fillId="0" borderId="50" xfId="0" applyFont="1" applyBorder="1" applyAlignment="1">
      <alignment horizontal="left" vertical="center" wrapText="1"/>
    </xf>
    <xf numFmtId="0" fontId="108" fillId="0" borderId="27" xfId="0" applyFont="1" applyBorder="1" applyAlignment="1">
      <alignment horizontal="center" vertical="center" wrapText="1"/>
    </xf>
    <xf numFmtId="0" fontId="93" fillId="33" borderId="78" xfId="0" applyFont="1" applyFill="1" applyBorder="1" applyAlignment="1">
      <alignment horizontal="center" vertical="center" wrapText="1"/>
    </xf>
    <xf numFmtId="0" fontId="93" fillId="33" borderId="31" xfId="0" applyFont="1" applyFill="1" applyBorder="1" applyAlignment="1">
      <alignment horizontal="center" vertical="center" wrapText="1"/>
    </xf>
    <xf numFmtId="0" fontId="0" fillId="34" borderId="70" xfId="0" applyFill="1" applyBorder="1" applyAlignment="1">
      <alignment horizontal="center" vertical="center" wrapText="1"/>
    </xf>
    <xf numFmtId="0" fontId="0" fillId="34" borderId="26" xfId="0" applyFill="1" applyBorder="1" applyAlignment="1">
      <alignment horizontal="center" vertical="center" wrapText="1"/>
    </xf>
    <xf numFmtId="0" fontId="108" fillId="34" borderId="70" xfId="0" applyFont="1" applyFill="1" applyBorder="1" applyAlignment="1">
      <alignment horizontal="center" vertical="center" wrapText="1"/>
    </xf>
    <xf numFmtId="0" fontId="108" fillId="34" borderId="26" xfId="0" applyFont="1" applyFill="1" applyBorder="1" applyAlignment="1">
      <alignment horizontal="center" vertical="center" wrapText="1"/>
    </xf>
    <xf numFmtId="9" fontId="89" fillId="46" borderId="55" xfId="53" applyFont="1" applyFill="1" applyBorder="1" applyAlignment="1">
      <alignment horizontal="center" vertical="center" wrapText="1"/>
    </xf>
    <xf numFmtId="9" fontId="89" fillId="46" borderId="30" xfId="53" applyFont="1" applyFill="1" applyBorder="1" applyAlignment="1">
      <alignment horizontal="center" vertical="center" wrapText="1"/>
    </xf>
    <xf numFmtId="9" fontId="89" fillId="46" borderId="37" xfId="53" applyFont="1" applyFill="1" applyBorder="1" applyAlignment="1">
      <alignment horizontal="center" vertical="center" wrapText="1"/>
    </xf>
    <xf numFmtId="9" fontId="89" fillId="46" borderId="42" xfId="53" applyFont="1" applyFill="1" applyBorder="1" applyAlignment="1">
      <alignment horizontal="center" vertical="center" wrapText="1"/>
    </xf>
    <xf numFmtId="9" fontId="89" fillId="46" borderId="31" xfId="53" applyFont="1" applyFill="1" applyBorder="1" applyAlignment="1">
      <alignment horizontal="center" vertical="center" wrapText="1"/>
    </xf>
    <xf numFmtId="9" fontId="89" fillId="46" borderId="32" xfId="53" applyFont="1" applyFill="1" applyBorder="1" applyAlignment="1">
      <alignment horizontal="center" vertical="center" wrapText="1"/>
    </xf>
    <xf numFmtId="0" fontId="108" fillId="35" borderId="77" xfId="0" applyFont="1" applyFill="1" applyBorder="1" applyAlignment="1">
      <alignment horizontal="center" vertical="center" wrapText="1"/>
    </xf>
    <xf numFmtId="0" fontId="108" fillId="35" borderId="69" xfId="0" applyFont="1" applyFill="1" applyBorder="1" applyAlignment="1">
      <alignment horizontal="center" vertical="center" wrapText="1"/>
    </xf>
    <xf numFmtId="0" fontId="108" fillId="35" borderId="56" xfId="0" applyFont="1" applyFill="1" applyBorder="1" applyAlignment="1">
      <alignment horizontal="center" vertical="center" wrapText="1"/>
    </xf>
    <xf numFmtId="0" fontId="108" fillId="35" borderId="59" xfId="0" applyFont="1" applyFill="1" applyBorder="1" applyAlignment="1">
      <alignment horizontal="center" vertical="center" wrapText="1"/>
    </xf>
    <xf numFmtId="0" fontId="108" fillId="35" borderId="42" xfId="0" applyFont="1" applyFill="1" applyBorder="1" applyAlignment="1">
      <alignment horizontal="center" vertical="center" wrapText="1"/>
    </xf>
    <xf numFmtId="0" fontId="108" fillId="35" borderId="32" xfId="0" applyFont="1" applyFill="1" applyBorder="1" applyAlignment="1">
      <alignment horizontal="center" vertical="center" wrapText="1"/>
    </xf>
    <xf numFmtId="0" fontId="93" fillId="34" borderId="23" xfId="0" applyFont="1" applyFill="1" applyBorder="1" applyAlignment="1">
      <alignment horizontal="center" vertical="center" wrapText="1"/>
    </xf>
    <xf numFmtId="0" fontId="93" fillId="34" borderId="28" xfId="0" applyFont="1" applyFill="1" applyBorder="1" applyAlignment="1">
      <alignment horizontal="center" vertical="center" wrapText="1"/>
    </xf>
    <xf numFmtId="0" fontId="108" fillId="33" borderId="55" xfId="0" applyFont="1" applyFill="1" applyBorder="1" applyAlignment="1">
      <alignment horizontal="center" vertical="center" wrapText="1"/>
    </xf>
    <xf numFmtId="0" fontId="108" fillId="33" borderId="37" xfId="0" applyFont="1" applyFill="1" applyBorder="1" applyAlignment="1">
      <alignment horizontal="center" vertical="center" wrapText="1"/>
    </xf>
    <xf numFmtId="0" fontId="108" fillId="33" borderId="42" xfId="0" applyFont="1" applyFill="1" applyBorder="1" applyAlignment="1">
      <alignment horizontal="center" vertical="center" wrapText="1"/>
    </xf>
    <xf numFmtId="0" fontId="108" fillId="33" borderId="32" xfId="0" applyFont="1" applyFill="1" applyBorder="1" applyAlignment="1">
      <alignment horizontal="center" vertical="center" wrapText="1"/>
    </xf>
    <xf numFmtId="0" fontId="89" fillId="35" borderId="61" xfId="0" applyFont="1" applyFill="1" applyBorder="1" applyAlignment="1">
      <alignment horizontal="center" vertical="center" wrapText="1"/>
    </xf>
    <xf numFmtId="0" fontId="89" fillId="35" borderId="48" xfId="0" applyFont="1" applyFill="1" applyBorder="1" applyAlignment="1">
      <alignment horizontal="center" vertical="center" wrapText="1"/>
    </xf>
    <xf numFmtId="0" fontId="89" fillId="35" borderId="28" xfId="0" applyFont="1" applyFill="1" applyBorder="1" applyAlignment="1">
      <alignment horizontal="center" vertical="center" wrapText="1"/>
    </xf>
    <xf numFmtId="9" fontId="89" fillId="35" borderId="77" xfId="53" applyFont="1" applyFill="1" applyBorder="1" applyAlignment="1">
      <alignment horizontal="center" vertical="center" wrapText="1"/>
    </xf>
    <xf numFmtId="9" fontId="89" fillId="35" borderId="78" xfId="53" applyFont="1" applyFill="1" applyBorder="1" applyAlignment="1">
      <alignment horizontal="center" vertical="center" wrapText="1"/>
    </xf>
    <xf numFmtId="9" fontId="89" fillId="35" borderId="69" xfId="53" applyFont="1" applyFill="1" applyBorder="1" applyAlignment="1">
      <alignment horizontal="center" vertical="center" wrapText="1"/>
    </xf>
    <xf numFmtId="9" fontId="89" fillId="35" borderId="56" xfId="53" applyFont="1" applyFill="1" applyBorder="1" applyAlignment="1">
      <alignment horizontal="center" vertical="center" wrapText="1"/>
    </xf>
    <xf numFmtId="9" fontId="89" fillId="35" borderId="0" xfId="53" applyFont="1" applyFill="1" applyBorder="1" applyAlignment="1">
      <alignment horizontal="center" vertical="center" wrapText="1"/>
    </xf>
    <xf numFmtId="9" fontId="89" fillId="35" borderId="59" xfId="53" applyFont="1" applyFill="1" applyBorder="1" applyAlignment="1">
      <alignment horizontal="center" vertical="center" wrapText="1"/>
    </xf>
    <xf numFmtId="9" fontId="89" fillId="35" borderId="42" xfId="53" applyFont="1" applyFill="1" applyBorder="1" applyAlignment="1">
      <alignment horizontal="center" vertical="center" wrapText="1"/>
    </xf>
    <xf numFmtId="9" fontId="89" fillId="35" borderId="31" xfId="53" applyFont="1" applyFill="1" applyBorder="1" applyAlignment="1">
      <alignment horizontal="center" vertical="center" wrapText="1"/>
    </xf>
    <xf numFmtId="9" fontId="89" fillId="35" borderId="32" xfId="53" applyFont="1" applyFill="1" applyBorder="1" applyAlignment="1">
      <alignment horizontal="center" vertical="center" wrapText="1"/>
    </xf>
    <xf numFmtId="0" fontId="108" fillId="0" borderId="30" xfId="0" applyFont="1" applyBorder="1" applyAlignment="1">
      <alignment horizontal="left" vertical="center" wrapText="1"/>
    </xf>
    <xf numFmtId="0" fontId="108" fillId="0" borderId="0" xfId="0" applyFont="1" applyBorder="1" applyAlignment="1">
      <alignment horizontal="left" vertical="center" wrapText="1"/>
    </xf>
    <xf numFmtId="0" fontId="108" fillId="0" borderId="44" xfId="0" applyFont="1" applyBorder="1" applyAlignment="1">
      <alignment horizontal="left" vertical="center" wrapText="1"/>
    </xf>
    <xf numFmtId="0" fontId="108" fillId="34" borderId="46" xfId="0" applyFont="1" applyFill="1" applyBorder="1" applyAlignment="1">
      <alignment horizontal="center" vertical="center" wrapText="1"/>
    </xf>
    <xf numFmtId="0" fontId="108" fillId="34" borderId="54" xfId="0" applyFont="1" applyFill="1" applyBorder="1" applyAlignment="1">
      <alignment horizontal="center" vertical="center" wrapText="1"/>
    </xf>
    <xf numFmtId="0" fontId="93" fillId="33" borderId="48" xfId="0" applyFont="1" applyFill="1" applyBorder="1" applyAlignment="1">
      <alignment horizontal="center" vertical="center" wrapText="1"/>
    </xf>
    <xf numFmtId="9" fontId="113" fillId="36" borderId="77" xfId="53" applyFont="1" applyFill="1" applyBorder="1" applyAlignment="1">
      <alignment horizontal="center" vertical="center" wrapText="1"/>
    </xf>
    <xf numFmtId="9" fontId="113" fillId="36" borderId="78" xfId="53" applyFont="1" applyFill="1" applyBorder="1" applyAlignment="1">
      <alignment horizontal="center" vertical="center" wrapText="1"/>
    </xf>
    <xf numFmtId="9" fontId="113" fillId="36" borderId="69" xfId="53" applyFont="1" applyFill="1" applyBorder="1" applyAlignment="1">
      <alignment horizontal="center" vertical="center" wrapText="1"/>
    </xf>
    <xf numFmtId="9" fontId="113" fillId="36" borderId="56" xfId="53" applyFont="1" applyFill="1" applyBorder="1" applyAlignment="1">
      <alignment horizontal="center" vertical="center" wrapText="1"/>
    </xf>
    <xf numFmtId="9" fontId="113" fillId="36" borderId="0" xfId="53" applyFont="1" applyFill="1" applyBorder="1" applyAlignment="1">
      <alignment horizontal="center" vertical="center" wrapText="1"/>
    </xf>
    <xf numFmtId="9" fontId="113" fillId="36" borderId="59" xfId="53" applyFont="1" applyFill="1" applyBorder="1" applyAlignment="1">
      <alignment horizontal="center" vertical="center" wrapText="1"/>
    </xf>
    <xf numFmtId="0" fontId="108" fillId="34" borderId="77" xfId="0" applyFont="1" applyFill="1" applyBorder="1" applyAlignment="1">
      <alignment horizontal="center" vertical="center" wrapText="1"/>
    </xf>
    <xf numFmtId="0" fontId="108" fillId="34" borderId="69" xfId="0" applyFont="1" applyFill="1" applyBorder="1" applyAlignment="1">
      <alignment horizontal="center" vertical="center" wrapText="1"/>
    </xf>
    <xf numFmtId="0" fontId="108" fillId="34" borderId="56" xfId="0" applyFont="1" applyFill="1" applyBorder="1" applyAlignment="1">
      <alignment horizontal="center" vertical="center" wrapText="1"/>
    </xf>
    <xf numFmtId="0" fontId="108" fillId="34" borderId="59" xfId="0" applyFont="1" applyFill="1" applyBorder="1" applyAlignment="1">
      <alignment horizontal="center" vertical="center" wrapText="1"/>
    </xf>
    <xf numFmtId="0" fontId="114" fillId="0" borderId="54" xfId="0" applyFont="1" applyBorder="1" applyAlignment="1">
      <alignment horizontal="left" vertical="center" wrapText="1"/>
    </xf>
    <xf numFmtId="0" fontId="108" fillId="0" borderId="54" xfId="0" applyFont="1" applyBorder="1" applyAlignment="1">
      <alignment horizontal="left" vertical="center" wrapText="1"/>
    </xf>
    <xf numFmtId="0" fontId="108" fillId="0" borderId="47" xfId="0" applyFont="1" applyBorder="1" applyAlignment="1">
      <alignment horizontal="center" vertical="center" wrapText="1"/>
    </xf>
    <xf numFmtId="0" fontId="108" fillId="0" borderId="73" xfId="0" applyFont="1" applyBorder="1" applyAlignment="1">
      <alignment horizontal="center" vertical="center" wrapText="1"/>
    </xf>
    <xf numFmtId="0" fontId="108" fillId="0" borderId="19" xfId="0" applyFont="1" applyBorder="1" applyAlignment="1">
      <alignment horizontal="left" vertical="center" wrapText="1"/>
    </xf>
    <xf numFmtId="0" fontId="108" fillId="0" borderId="46" xfId="0" applyFont="1" applyBorder="1" applyAlignment="1">
      <alignment horizontal="left" vertical="center" wrapText="1"/>
    </xf>
    <xf numFmtId="0" fontId="108" fillId="0" borderId="51" xfId="0" applyFont="1" applyBorder="1" applyAlignment="1">
      <alignment horizontal="left" vertical="center" wrapText="1"/>
    </xf>
    <xf numFmtId="0" fontId="108" fillId="34" borderId="42" xfId="0" applyFont="1" applyFill="1" applyBorder="1" applyAlignment="1">
      <alignment horizontal="center" vertical="center" wrapText="1"/>
    </xf>
    <xf numFmtId="0" fontId="108" fillId="34" borderId="32" xfId="0" applyFont="1" applyFill="1" applyBorder="1" applyAlignment="1">
      <alignment horizontal="center" vertical="center" wrapText="1"/>
    </xf>
    <xf numFmtId="9" fontId="89" fillId="47" borderId="81" xfId="53" applyFont="1" applyFill="1" applyBorder="1" applyAlignment="1">
      <alignment horizontal="center" vertical="center" wrapText="1"/>
    </xf>
    <xf numFmtId="9" fontId="89" fillId="47" borderId="66" xfId="53" applyFont="1" applyFill="1" applyBorder="1" applyAlignment="1">
      <alignment horizontal="center" vertical="center" wrapText="1"/>
    </xf>
    <xf numFmtId="9" fontId="89" fillId="47" borderId="82" xfId="53" applyFont="1" applyFill="1" applyBorder="1" applyAlignment="1">
      <alignment horizontal="center" vertical="center" wrapText="1"/>
    </xf>
    <xf numFmtId="0" fontId="93" fillId="34" borderId="61" xfId="0" applyFont="1" applyFill="1" applyBorder="1" applyAlignment="1">
      <alignment horizontal="center" vertical="center" wrapText="1"/>
    </xf>
    <xf numFmtId="9" fontId="89" fillId="46" borderId="77" xfId="53" applyFont="1" applyFill="1" applyBorder="1" applyAlignment="1">
      <alignment horizontal="center" vertical="center" wrapText="1"/>
    </xf>
    <xf numFmtId="9" fontId="89" fillId="46" borderId="78" xfId="53" applyFont="1" applyFill="1" applyBorder="1" applyAlignment="1">
      <alignment horizontal="center" vertical="center" wrapText="1"/>
    </xf>
    <xf numFmtId="9" fontId="89" fillId="46" borderId="69" xfId="53" applyFont="1" applyFill="1" applyBorder="1" applyAlignment="1">
      <alignment horizontal="center" vertical="center" wrapText="1"/>
    </xf>
    <xf numFmtId="0" fontId="93" fillId="33" borderId="0" xfId="0" applyFont="1" applyFill="1" applyBorder="1" applyAlignment="1">
      <alignment horizontal="center" vertical="center" wrapText="1"/>
    </xf>
    <xf numFmtId="0" fontId="108" fillId="33" borderId="77" xfId="0" applyFont="1" applyFill="1" applyBorder="1" applyAlignment="1">
      <alignment horizontal="center" vertical="center" wrapText="1"/>
    </xf>
    <xf numFmtId="0" fontId="108" fillId="33" borderId="69" xfId="0" applyFont="1" applyFill="1" applyBorder="1" applyAlignment="1">
      <alignment horizontal="center" vertical="center" wrapText="1"/>
    </xf>
    <xf numFmtId="0" fontId="94" fillId="0" borderId="61" xfId="0" applyFont="1" applyBorder="1" applyAlignment="1">
      <alignment horizontal="justify" vertical="top" wrapText="1" readingOrder="1"/>
    </xf>
    <xf numFmtId="0" fontId="0" fillId="0" borderId="28" xfId="0" applyBorder="1" applyAlignment="1">
      <alignment horizontal="justify" vertical="top" wrapText="1" readingOrder="1"/>
    </xf>
    <xf numFmtId="0" fontId="94" fillId="0" borderId="78" xfId="0" applyFont="1" applyBorder="1" applyAlignment="1">
      <alignment horizontal="justify" vertical="top" wrapText="1" readingOrder="1"/>
    </xf>
    <xf numFmtId="0" fontId="0" fillId="0" borderId="31" xfId="0" applyBorder="1" applyAlignment="1">
      <alignment vertical="top" wrapText="1"/>
    </xf>
    <xf numFmtId="0" fontId="89" fillId="37" borderId="29" xfId="0" applyFont="1" applyFill="1" applyBorder="1" applyAlignment="1">
      <alignment horizontal="center" vertical="center" wrapText="1"/>
    </xf>
    <xf numFmtId="9" fontId="89" fillId="36" borderId="56" xfId="53" applyFont="1" applyFill="1" applyBorder="1" applyAlignment="1">
      <alignment horizontal="center" vertical="center" wrapText="1"/>
    </xf>
    <xf numFmtId="9" fontId="89" fillId="36" borderId="0" xfId="53" applyFont="1" applyFill="1" applyBorder="1" applyAlignment="1">
      <alignment horizontal="center" vertical="center" wrapText="1"/>
    </xf>
    <xf numFmtId="9" fontId="89" fillId="36" borderId="59" xfId="53" applyFont="1" applyFill="1" applyBorder="1" applyAlignment="1">
      <alignment horizontal="center" vertical="center" wrapText="1"/>
    </xf>
    <xf numFmtId="0" fontId="108" fillId="0" borderId="21" xfId="0" applyFont="1" applyBorder="1" applyAlignment="1">
      <alignment horizontal="left" vertical="center" wrapText="1"/>
    </xf>
    <xf numFmtId="0" fontId="108" fillId="0" borderId="27" xfId="0" applyFont="1" applyBorder="1" applyAlignment="1">
      <alignment horizontal="left" vertical="center" wrapText="1"/>
    </xf>
    <xf numFmtId="0" fontId="115" fillId="0" borderId="21" xfId="0" applyFont="1" applyBorder="1" applyAlignment="1">
      <alignment horizontal="center" vertical="center" wrapText="1"/>
    </xf>
    <xf numFmtId="0" fontId="108" fillId="0" borderId="20" xfId="0" applyFont="1" applyBorder="1" applyAlignment="1">
      <alignment horizontal="center" vertical="center" wrapText="1"/>
    </xf>
    <xf numFmtId="0" fontId="108" fillId="0" borderId="45" xfId="0" applyFont="1" applyBorder="1" applyAlignment="1">
      <alignment horizontal="center" vertical="center" wrapText="1"/>
    </xf>
    <xf numFmtId="0" fontId="108" fillId="0" borderId="58" xfId="0" applyFont="1" applyBorder="1" applyAlignment="1">
      <alignment horizontal="center" vertical="center" wrapText="1"/>
    </xf>
    <xf numFmtId="0" fontId="108" fillId="0" borderId="60" xfId="0" applyFont="1" applyBorder="1" applyAlignment="1">
      <alignment horizontal="center" vertical="center" wrapText="1"/>
    </xf>
    <xf numFmtId="0" fontId="108" fillId="0" borderId="83" xfId="0" applyFont="1" applyBorder="1" applyAlignment="1">
      <alignment horizontal="center" vertical="center" wrapText="1"/>
    </xf>
    <xf numFmtId="0" fontId="108" fillId="0" borderId="45" xfId="0" applyFont="1" applyBorder="1" applyAlignment="1">
      <alignment horizontal="left" vertical="center"/>
    </xf>
    <xf numFmtId="0" fontId="108" fillId="0" borderId="58" xfId="0" applyFont="1" applyBorder="1" applyAlignment="1">
      <alignment horizontal="left" vertical="center"/>
    </xf>
    <xf numFmtId="0" fontId="108" fillId="0" borderId="45" xfId="0" applyFont="1" applyBorder="1" applyAlignment="1">
      <alignment horizontal="center" vertical="center"/>
    </xf>
    <xf numFmtId="0" fontId="108" fillId="0" borderId="58" xfId="0" applyFont="1" applyBorder="1" applyAlignment="1">
      <alignment horizontal="center" vertical="center"/>
    </xf>
    <xf numFmtId="9" fontId="116" fillId="48" borderId="60" xfId="53" applyFont="1" applyFill="1" applyBorder="1" applyAlignment="1">
      <alignment horizontal="center" vertical="center" wrapText="1"/>
    </xf>
    <xf numFmtId="9" fontId="108" fillId="0" borderId="73" xfId="53" applyFont="1" applyBorder="1" applyAlignment="1">
      <alignment horizontal="center" vertical="center" wrapText="1"/>
    </xf>
    <xf numFmtId="0" fontId="108" fillId="0" borderId="20" xfId="0" applyFont="1" applyBorder="1" applyAlignment="1">
      <alignment horizontal="center" vertical="center"/>
    </xf>
    <xf numFmtId="9" fontId="107" fillId="46" borderId="10" xfId="53" applyFont="1" applyFill="1" applyBorder="1" applyAlignment="1">
      <alignment horizontal="center" vertical="center" wrapText="1"/>
    </xf>
    <xf numFmtId="0" fontId="112" fillId="0" borderId="10" xfId="0" applyFont="1" applyBorder="1" applyAlignment="1">
      <alignment horizontal="center" vertical="center" wrapText="1"/>
    </xf>
    <xf numFmtId="9" fontId="89" fillId="46" borderId="10" xfId="53" applyFont="1" applyFill="1" applyBorder="1" applyAlignment="1">
      <alignment horizontal="center" vertical="center" wrapText="1"/>
    </xf>
    <xf numFmtId="0" fontId="0" fillId="0" borderId="10" xfId="0" applyBorder="1" applyAlignment="1">
      <alignment horizontal="center" vertical="center" wrapText="1"/>
    </xf>
    <xf numFmtId="0" fontId="94" fillId="0" borderId="10" xfId="0" applyFont="1" applyBorder="1" applyAlignment="1">
      <alignment horizontal="left" vertical="center"/>
    </xf>
    <xf numFmtId="9" fontId="107" fillId="46" borderId="60" xfId="53" applyFont="1" applyFill="1" applyBorder="1" applyAlignment="1">
      <alignment horizontal="center" vertical="center" wrapText="1"/>
    </xf>
    <xf numFmtId="9" fontId="107" fillId="46" borderId="30" xfId="53" applyFont="1" applyFill="1" applyBorder="1" applyAlignment="1">
      <alignment horizontal="center" vertical="center" wrapText="1"/>
    </xf>
    <xf numFmtId="9" fontId="107" fillId="46" borderId="19" xfId="53" applyFont="1" applyFill="1" applyBorder="1" applyAlignment="1">
      <alignment horizontal="center" vertical="center" wrapText="1"/>
    </xf>
    <xf numFmtId="0" fontId="112" fillId="0" borderId="73" xfId="0" applyFont="1" applyBorder="1" applyAlignment="1">
      <alignment horizontal="center" vertical="center" wrapText="1"/>
    </xf>
    <xf numFmtId="0" fontId="112" fillId="0" borderId="31" xfId="0" applyFont="1" applyBorder="1" applyAlignment="1">
      <alignment horizontal="center" vertical="center" wrapText="1"/>
    </xf>
    <xf numFmtId="0" fontId="112" fillId="0" borderId="26" xfId="0" applyFont="1" applyBorder="1" applyAlignment="1">
      <alignment horizontal="center" vertical="center" wrapText="1"/>
    </xf>
    <xf numFmtId="0" fontId="89" fillId="35" borderId="57" xfId="0" applyFont="1" applyFill="1" applyBorder="1" applyAlignment="1">
      <alignment horizontal="center" vertical="center"/>
    </xf>
    <xf numFmtId="0" fontId="89" fillId="35" borderId="29" xfId="0" applyFont="1" applyFill="1" applyBorder="1" applyAlignment="1">
      <alignment horizontal="center" vertical="center"/>
    </xf>
    <xf numFmtId="0" fontId="89" fillId="35" borderId="15" xfId="0" applyFont="1" applyFill="1" applyBorder="1" applyAlignment="1">
      <alignment horizontal="center" vertical="center"/>
    </xf>
    <xf numFmtId="0" fontId="94" fillId="0" borderId="20" xfId="0" applyFont="1" applyBorder="1" applyAlignment="1">
      <alignment horizontal="left" vertical="center"/>
    </xf>
    <xf numFmtId="0" fontId="94" fillId="0" borderId="58" xfId="0" applyFont="1" applyBorder="1" applyAlignment="1">
      <alignment horizontal="left" vertical="center"/>
    </xf>
    <xf numFmtId="0" fontId="94" fillId="0" borderId="10" xfId="0" applyFont="1" applyBorder="1" applyAlignment="1">
      <alignment horizontal="justify" vertical="center" wrapText="1"/>
    </xf>
    <xf numFmtId="0" fontId="89" fillId="0" borderId="57" xfId="0" applyFont="1" applyBorder="1" applyAlignment="1">
      <alignment horizontal="center" vertical="center"/>
    </xf>
    <xf numFmtId="0" fontId="108" fillId="0" borderId="20" xfId="0" applyFont="1" applyBorder="1" applyAlignment="1">
      <alignment vertical="center" wrapText="1"/>
    </xf>
    <xf numFmtId="0" fontId="108" fillId="0" borderId="58" xfId="0" applyFont="1" applyBorder="1" applyAlignment="1">
      <alignment vertical="center" wrapText="1"/>
    </xf>
    <xf numFmtId="0" fontId="89" fillId="0" borderId="20" xfId="0" applyFont="1" applyBorder="1" applyAlignment="1">
      <alignment horizontal="center" vertical="center"/>
    </xf>
    <xf numFmtId="0" fontId="89" fillId="0" borderId="58" xfId="0" applyFont="1" applyBorder="1" applyAlignment="1">
      <alignment horizontal="center" vertical="center"/>
    </xf>
    <xf numFmtId="0" fontId="93" fillId="34" borderId="57" xfId="0" applyFont="1" applyFill="1" applyBorder="1" applyAlignment="1">
      <alignment horizontal="center" vertical="center" wrapText="1"/>
    </xf>
    <xf numFmtId="9" fontId="113" fillId="46" borderId="10" xfId="53" applyFont="1" applyFill="1" applyBorder="1" applyAlignment="1">
      <alignment horizontal="center" vertical="center" wrapText="1"/>
    </xf>
    <xf numFmtId="0" fontId="90" fillId="35" borderId="57" xfId="0" applyFont="1" applyFill="1" applyBorder="1" applyAlignment="1">
      <alignment horizontal="center" vertical="center"/>
    </xf>
    <xf numFmtId="0" fontId="90" fillId="35" borderId="29" xfId="0" applyFont="1" applyFill="1" applyBorder="1" applyAlignment="1">
      <alignment horizontal="center" vertical="center"/>
    </xf>
    <xf numFmtId="0" fontId="90" fillId="35" borderId="15" xfId="0" applyFont="1" applyFill="1" applyBorder="1" applyAlignment="1">
      <alignment horizontal="center" vertical="center"/>
    </xf>
    <xf numFmtId="0" fontId="94" fillId="0" borderId="20" xfId="0" applyFont="1" applyBorder="1" applyAlignment="1">
      <alignment horizontal="justify" vertical="center" wrapText="1"/>
    </xf>
    <xf numFmtId="0" fontId="0" fillId="0" borderId="58" xfId="0" applyBorder="1" applyAlignment="1">
      <alignment horizontal="justify" vertical="center" wrapText="1"/>
    </xf>
    <xf numFmtId="0" fontId="90" fillId="0" borderId="20" xfId="0" applyFont="1" applyBorder="1" applyAlignment="1">
      <alignment horizontal="center" vertical="center"/>
    </xf>
    <xf numFmtId="0" fontId="90" fillId="0" borderId="58" xfId="0" applyFont="1" applyBorder="1" applyAlignment="1">
      <alignment horizontal="center" vertical="center"/>
    </xf>
    <xf numFmtId="0" fontId="100" fillId="0" borderId="20" xfId="0" applyFont="1" applyBorder="1" applyAlignment="1">
      <alignment horizontal="justify" vertical="center" wrapText="1"/>
    </xf>
    <xf numFmtId="0" fontId="0" fillId="0" borderId="58" xfId="0" applyFont="1" applyBorder="1" applyAlignment="1">
      <alignment vertical="center" wrapText="1"/>
    </xf>
    <xf numFmtId="0" fontId="117" fillId="0" borderId="45" xfId="0" applyFont="1" applyBorder="1" applyAlignment="1">
      <alignment horizontal="left" vertical="center" wrapText="1"/>
    </xf>
    <xf numFmtId="0" fontId="117" fillId="0" borderId="58" xfId="0" applyFont="1" applyBorder="1" applyAlignment="1">
      <alignment horizontal="left" vertical="center" wrapText="1"/>
    </xf>
    <xf numFmtId="0" fontId="0" fillId="34" borderId="77" xfId="0" applyFill="1" applyBorder="1" applyAlignment="1">
      <alignment horizontal="center" vertical="center" wrapText="1"/>
    </xf>
    <xf numFmtId="0" fontId="0" fillId="34" borderId="69" xfId="0" applyFill="1" applyBorder="1" applyAlignment="1">
      <alignment horizontal="center" vertical="center" wrapText="1"/>
    </xf>
    <xf numFmtId="0" fontId="0" fillId="34" borderId="56" xfId="0" applyFill="1" applyBorder="1" applyAlignment="1">
      <alignment horizontal="center" vertical="center" wrapText="1"/>
    </xf>
    <xf numFmtId="0" fontId="0" fillId="34" borderId="59" xfId="0" applyFill="1" applyBorder="1" applyAlignment="1">
      <alignment horizontal="center" vertical="center" wrapText="1"/>
    </xf>
    <xf numFmtId="0" fontId="0" fillId="0" borderId="56" xfId="0" applyBorder="1" applyAlignment="1">
      <alignment vertical="center" wrapText="1"/>
    </xf>
    <xf numFmtId="0" fontId="0" fillId="0" borderId="0" xfId="0" applyAlignment="1">
      <alignment vertical="center" wrapText="1"/>
    </xf>
    <xf numFmtId="0" fontId="0" fillId="0" borderId="59" xfId="0" applyBorder="1" applyAlignment="1">
      <alignment vertical="center" wrapText="1"/>
    </xf>
    <xf numFmtId="0" fontId="108" fillId="0" borderId="19" xfId="0" applyFont="1" applyBorder="1" applyAlignment="1">
      <alignment horizontal="center" vertical="center" wrapText="1"/>
    </xf>
    <xf numFmtId="0" fontId="108" fillId="0" borderId="46" xfId="0" applyFont="1" applyBorder="1" applyAlignment="1">
      <alignment horizontal="center" vertical="center" wrapText="1"/>
    </xf>
    <xf numFmtId="0" fontId="108" fillId="0" borderId="51" xfId="0" applyFont="1" applyBorder="1" applyAlignment="1">
      <alignment horizontal="center" vertical="center" wrapText="1"/>
    </xf>
    <xf numFmtId="0" fontId="108" fillId="0" borderId="53" xfId="0" applyFont="1" applyBorder="1" applyAlignment="1">
      <alignment horizontal="left" vertical="center"/>
    </xf>
    <xf numFmtId="0" fontId="108" fillId="0" borderId="50" xfId="0" applyFont="1" applyBorder="1" applyAlignment="1">
      <alignment horizontal="left" vertical="center"/>
    </xf>
    <xf numFmtId="0" fontId="108" fillId="0" borderId="26" xfId="0" applyFont="1" applyBorder="1" applyAlignment="1">
      <alignment horizontal="left" vertical="center" wrapText="1"/>
    </xf>
    <xf numFmtId="0" fontId="108" fillId="0" borderId="54" xfId="0" applyFont="1" applyBorder="1" applyAlignment="1">
      <alignment horizontal="left" vertical="center"/>
    </xf>
    <xf numFmtId="0" fontId="108" fillId="0" borderId="52" xfId="0" applyFont="1" applyBorder="1" applyAlignment="1">
      <alignment horizontal="left" vertical="center"/>
    </xf>
    <xf numFmtId="0" fontId="108" fillId="0" borderId="21" xfId="0" applyFont="1" applyFill="1" applyBorder="1" applyAlignment="1">
      <alignment horizontal="left" vertical="center" wrapText="1"/>
    </xf>
    <xf numFmtId="0" fontId="108" fillId="0" borderId="54" xfId="0" applyFont="1" applyFill="1" applyBorder="1" applyAlignment="1">
      <alignment horizontal="left" vertical="center" wrapText="1"/>
    </xf>
    <xf numFmtId="0" fontId="108" fillId="0" borderId="27" xfId="0" applyFont="1" applyFill="1" applyBorder="1" applyAlignment="1">
      <alignment horizontal="left" vertical="center" wrapText="1"/>
    </xf>
    <xf numFmtId="0" fontId="108" fillId="0" borderId="34" xfId="0" applyFont="1" applyFill="1" applyBorder="1" applyAlignment="1">
      <alignment horizontal="left" vertical="center" wrapText="1"/>
    </xf>
    <xf numFmtId="0" fontId="108" fillId="0" borderId="53" xfId="0" applyFont="1" applyFill="1" applyBorder="1" applyAlignment="1">
      <alignment horizontal="left" vertical="center"/>
    </xf>
    <xf numFmtId="0" fontId="108" fillId="0" borderId="76" xfId="0" applyFont="1" applyFill="1" applyBorder="1" applyAlignment="1">
      <alignment horizontal="left" vertical="center"/>
    </xf>
    <xf numFmtId="0" fontId="108" fillId="0" borderId="26" xfId="0" applyFont="1" applyBorder="1" applyAlignment="1">
      <alignment horizontal="center" vertical="center" wrapText="1"/>
    </xf>
    <xf numFmtId="0" fontId="108" fillId="39" borderId="34" xfId="0" applyFont="1" applyFill="1" applyBorder="1" applyAlignment="1">
      <alignment horizontal="center" vertical="center" wrapText="1"/>
    </xf>
    <xf numFmtId="0" fontId="108" fillId="39" borderId="76" xfId="0" applyFont="1" applyFill="1" applyBorder="1" applyAlignment="1">
      <alignment horizontal="center" vertical="center"/>
    </xf>
    <xf numFmtId="0" fontId="108" fillId="39" borderId="21" xfId="0" applyFont="1" applyFill="1" applyBorder="1" applyAlignment="1">
      <alignment horizontal="center" vertical="center" wrapText="1"/>
    </xf>
    <xf numFmtId="0" fontId="108" fillId="39" borderId="54" xfId="0" applyFont="1" applyFill="1" applyBorder="1" applyAlignment="1">
      <alignment horizontal="center" vertical="center"/>
    </xf>
    <xf numFmtId="0" fontId="108" fillId="39" borderId="27" xfId="0" applyFont="1" applyFill="1" applyBorder="1" applyAlignment="1">
      <alignment horizontal="center" vertical="center"/>
    </xf>
    <xf numFmtId="0" fontId="57" fillId="0" borderId="24" xfId="0" applyFont="1" applyBorder="1" applyAlignment="1">
      <alignment horizontal="justify" vertical="top" wrapText="1" readingOrder="1"/>
    </xf>
    <xf numFmtId="0" fontId="118" fillId="44" borderId="62" xfId="0" applyFont="1" applyFill="1" applyBorder="1" applyAlignment="1">
      <alignment horizontal="center" vertical="center" wrapText="1"/>
    </xf>
    <xf numFmtId="0" fontId="118" fillId="44" borderId="39" xfId="0" applyFont="1" applyFill="1" applyBorder="1" applyAlignment="1">
      <alignment horizontal="center" vertical="center" wrapText="1"/>
    </xf>
    <xf numFmtId="0" fontId="118" fillId="44" borderId="38" xfId="0" applyFont="1" applyFill="1" applyBorder="1" applyAlignment="1">
      <alignment horizontal="center" vertical="center" wrapText="1"/>
    </xf>
    <xf numFmtId="0" fontId="10" fillId="12" borderId="48" xfId="0" applyFont="1" applyFill="1" applyBorder="1" applyAlignment="1">
      <alignment horizontal="justify" vertical="top" wrapText="1" readingOrder="1"/>
    </xf>
    <xf numFmtId="0" fontId="10" fillId="12" borderId="28" xfId="0" applyFont="1" applyFill="1" applyBorder="1" applyAlignment="1">
      <alignment horizontal="justify" vertical="top" wrapText="1" readingOrder="1"/>
    </xf>
    <xf numFmtId="0" fontId="10" fillId="16" borderId="10" xfId="0" applyFont="1" applyFill="1" applyBorder="1" applyAlignment="1">
      <alignment horizontal="justify" vertical="center" wrapText="1"/>
    </xf>
    <xf numFmtId="0" fontId="119" fillId="44" borderId="61" xfId="0" applyFont="1" applyFill="1" applyBorder="1" applyAlignment="1">
      <alignment horizontal="center" vertical="center" wrapText="1"/>
    </xf>
    <xf numFmtId="0" fontId="119" fillId="44" borderId="49" xfId="0" applyFont="1" applyFill="1" applyBorder="1" applyAlignment="1">
      <alignment horizontal="center" vertical="center" wrapText="1"/>
    </xf>
    <xf numFmtId="0" fontId="77" fillId="44" borderId="69" xfId="0" applyFont="1" applyFill="1" applyBorder="1" applyAlignment="1">
      <alignment horizontal="center" vertical="center" wrapText="1"/>
    </xf>
    <xf numFmtId="0" fontId="77" fillId="44" borderId="80" xfId="0" applyFont="1" applyFill="1" applyBorder="1" applyAlignment="1">
      <alignment horizontal="center" vertical="center" wrapText="1"/>
    </xf>
    <xf numFmtId="0" fontId="77" fillId="44" borderId="61" xfId="0" applyFont="1" applyFill="1" applyBorder="1" applyAlignment="1">
      <alignment horizontal="center" vertical="center" wrapText="1"/>
    </xf>
    <xf numFmtId="0" fontId="77" fillId="44" borderId="49" xfId="0" applyFont="1" applyFill="1" applyBorder="1" applyAlignment="1">
      <alignment horizontal="center" vertical="center" wrapText="1"/>
    </xf>
    <xf numFmtId="0" fontId="14" fillId="0" borderId="24" xfId="0" applyFont="1" applyBorder="1" applyAlignment="1">
      <alignment horizontal="justify" vertical="top" wrapText="1" readingOrder="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4. CONTEXTO</a:t>
            </a:r>
          </a:p>
        </c:rich>
      </c:tx>
      <c:layout>
        <c:manualLayout>
          <c:xMode val="factor"/>
          <c:yMode val="factor"/>
          <c:x val="-0.0015"/>
          <c:y val="-0.018"/>
        </c:manualLayout>
      </c:layout>
      <c:spPr>
        <a:noFill/>
        <a:ln w="3175">
          <a:noFill/>
        </a:ln>
      </c:spPr>
    </c:title>
    <c:plotArea>
      <c:layout>
        <c:manualLayout>
          <c:xMode val="edge"/>
          <c:yMode val="edge"/>
          <c:x val="0.2475"/>
          <c:y val="0.4205"/>
          <c:w val="0.50275"/>
          <c:h val="0.18125"/>
        </c:manualLayout>
      </c:layout>
      <c:radarChart>
        <c:radarStyle val="marker"/>
        <c:varyColors val="0"/>
        <c:ser>
          <c:idx val="0"/>
          <c:order val="0"/>
          <c:tx>
            <c:v>CUMPLIMIENTO</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 CONTEXTO'!$B$3,'4 CONTEXTO'!$B$7,'4 CONTEXTO'!$B$13,'4 CONTEXTO'!$B$23)</c:f>
              <c:strCache/>
            </c:strRef>
          </c:cat>
          <c:val>
            <c:numRef>
              <c:f>('4 CONTEXTO'!$D$3,'4 CONTEXTO'!$D$7,'4 CONTEXTO'!$D$13,'4 CONTEXTO'!$D$23)</c:f>
              <c:numCache/>
            </c:numRef>
          </c:val>
        </c:ser>
        <c:axId val="16765031"/>
        <c:axId val="16667552"/>
      </c:radarChart>
      <c:catAx>
        <c:axId val="16765031"/>
        <c:scaling>
          <c:orientation val="minMax"/>
        </c:scaling>
        <c:axPos val="b"/>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16667552"/>
        <c:crosses val="autoZero"/>
        <c:auto val="0"/>
        <c:lblOffset val="100"/>
        <c:tickLblSkip val="1"/>
        <c:noMultiLvlLbl val="0"/>
      </c:catAx>
      <c:valAx>
        <c:axId val="1666755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6765031"/>
        <c:crossesAt val="1"/>
        <c:crossBetween val="between"/>
        <c:dispUnits/>
      </c:valAx>
      <c:spPr>
        <a:solidFill>
          <a:srgbClr val="FFFFFF"/>
        </a:solidFill>
        <a:ln w="3175">
          <a:noFill/>
        </a:ln>
      </c:spPr>
    </c:plotArea>
    <c:plotVisOnly val="1"/>
    <c:dispBlanksAs val="gap"/>
    <c:showDLblsOverMax val="0"/>
  </c:chart>
  <c:spPr>
    <a:solidFill>
      <a:srgbClr val="FFFFFF"/>
    </a:solidFill>
    <a:ln w="38100">
      <a:solidFill>
        <a:srgbClr val="FF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5.LIDERAZGO</a:t>
            </a:r>
          </a:p>
        </c:rich>
      </c:tx>
      <c:layout>
        <c:manualLayout>
          <c:xMode val="factor"/>
          <c:yMode val="factor"/>
          <c:x val="-0.0055"/>
          <c:y val="-0.01175"/>
        </c:manualLayout>
      </c:layout>
      <c:spPr>
        <a:noFill/>
        <a:ln w="3175">
          <a:noFill/>
        </a:ln>
      </c:spPr>
    </c:title>
    <c:plotArea>
      <c:layout>
        <c:manualLayout>
          <c:xMode val="edge"/>
          <c:yMode val="edge"/>
          <c:x val="0.25475"/>
          <c:y val="0.2795"/>
          <c:w val="0.4815"/>
          <c:h val="0.5125"/>
        </c:manualLayout>
      </c:layout>
      <c:radarChart>
        <c:radarStyle val="marker"/>
        <c:varyColors val="0"/>
        <c:ser>
          <c:idx val="0"/>
          <c:order val="0"/>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93366"/>
              </a:solidFill>
              <a:ln>
                <a:solidFill>
                  <a:srgbClr val="993366"/>
                </a:solidFill>
              </a:ln>
            </c:spPr>
          </c:marker>
          <c:cat>
            <c:multiLvlStrRef>
              <c:f>('5 LIDERAZGO'!$B$3,'5 LIDERAZGO'!$B$18,'5 LIDERAZGO'!$B$26,'5 LIDERAZGO'!$B$38)</c:f>
              <c:multiLvlStrCache>
                <c:ptCount val="4"/>
                <c:lvl>
                  <c:pt idx="0">
                    <c:v>5.1 LIDERAZGO Y COMPROMISO</c:v>
                  </c:pt>
                  <c:pt idx="1">
                    <c:v>5.1.2.Enfoque al cliente</c:v>
                  </c:pt>
                  <c:pt idx="2">
                    <c:v>5.2 POLÍTICA</c:v>
                  </c:pt>
                  <c:pt idx="3">
                    <c:v>5.3 ROLES, RESPONSABILIDADES Y AUTORIDADES EN LA ORGANIZACIÓN</c:v>
                  </c:pt>
                </c:lvl>
                <c:lvl>
                  <c:pt idx="0">
                    <c:v>5.1.1 Liderazgo y compromiso para el sistema de gestión de la calidad </c:v>
                  </c:pt>
                </c:lvl>
              </c:multiLvlStrCache>
            </c:multiLvlStrRef>
          </c:cat>
          <c:val>
            <c:numRef>
              <c:f>('5 LIDERAZGO'!$D$3,'5 LIDERAZGO'!$D$18,'5 LIDERAZGO'!$D$26,'5 LIDERAZGO'!$D$38)</c:f>
              <c:numCache>
                <c:ptCount val="4"/>
                <c:pt idx="0">
                  <c:v>0.95</c:v>
                </c:pt>
                <c:pt idx="1">
                  <c:v>0.8333333333333334</c:v>
                </c:pt>
                <c:pt idx="2">
                  <c:v>1</c:v>
                </c:pt>
                <c:pt idx="3">
                  <c:v>0.9166666666666666</c:v>
                </c:pt>
              </c:numCache>
            </c:numRef>
          </c:val>
        </c:ser>
        <c:axId val="13764337"/>
        <c:axId val="56770170"/>
      </c:radarChart>
      <c:catAx>
        <c:axId val="13764337"/>
        <c:scaling>
          <c:orientation val="minMax"/>
        </c:scaling>
        <c:axPos val="b"/>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56770170"/>
        <c:crosses val="autoZero"/>
        <c:auto val="0"/>
        <c:lblOffset val="100"/>
        <c:tickLblSkip val="1"/>
        <c:noMultiLvlLbl val="0"/>
      </c:catAx>
      <c:valAx>
        <c:axId val="5677017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376433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7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6.PLANIFIACIÓN  PARA EL SISTEMA DE
</a:t>
            </a:r>
            <a:r>
              <a:rPr lang="en-US" cap="none" sz="960" b="1" i="0" u="none" baseline="0">
                <a:solidFill>
                  <a:srgbClr val="000000"/>
                </a:solidFill>
              </a:rPr>
              <a:t> GESTIÓN DE LA CALIDAD</a:t>
            </a:r>
          </a:p>
        </c:rich>
      </c:tx>
      <c:layout>
        <c:manualLayout>
          <c:xMode val="factor"/>
          <c:yMode val="factor"/>
          <c:x val="-0.003"/>
          <c:y val="-0.012"/>
        </c:manualLayout>
      </c:layout>
      <c:spPr>
        <a:noFill/>
        <a:ln w="3175">
          <a:noFill/>
        </a:ln>
      </c:spPr>
    </c:title>
    <c:plotArea>
      <c:layout>
        <c:manualLayout>
          <c:xMode val="edge"/>
          <c:yMode val="edge"/>
          <c:x val="0.2605"/>
          <c:y val="0.326"/>
          <c:w val="0.4755"/>
          <c:h val="0.464"/>
        </c:manualLayout>
      </c:layout>
      <c:radarChart>
        <c:radarStyle val="marker"/>
        <c:varyColors val="0"/>
        <c:ser>
          <c:idx val="0"/>
          <c:order val="0"/>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('6 PLANIFICACIÓN'!$B$3,'6 PLANIFICACIÓN'!$B$11,'6 PLANIFICACIÓN'!$B$19,'6 PLANIFICACIÓN'!$B$31,'6 PLANIFICACIÓN'!$B$40)</c:f>
              <c:strCache>
                <c:ptCount val="5"/>
                <c:pt idx="0">
                  <c:v>6.1 ACCIONES PARA ABORDAR RIESGOS Y OPORTUNIDADES </c:v>
                </c:pt>
                <c:pt idx="1">
                  <c:v>6.1.2 La organización debe planificar:</c:v>
                </c:pt>
                <c:pt idx="2">
                  <c:v>6.2 OBJETIVOS DE LA CALIDAD Y PLANIFICACIÓN PARA LOGRARLOS</c:v>
                </c:pt>
                <c:pt idx="3">
                  <c:v>6.2.2 Al planificar cómo lograr sus objetivos de la calidad, la organización debe determinar:</c:v>
                </c:pt>
                <c:pt idx="4">
                  <c:v>6.3 PLANIFICACIÓN DE LOS CAMBIOS</c:v>
                </c:pt>
              </c:strCache>
            </c:strRef>
          </c:cat>
          <c:val>
            <c:numRef>
              <c:f>('6 PLANIFICACIÓN'!$D$3,'6 PLANIFICACIÓN'!$D$11,'6 PLANIFICACIÓN'!$D$19,'6 PLANIFICACIÓN'!$D$31,'6 PLANIFICACIÓN'!$D$40)</c:f>
              <c:numCache>
                <c:ptCount val="5"/>
                <c:pt idx="0">
                  <c:v>1</c:v>
                </c:pt>
                <c:pt idx="1">
                  <c:v>0.5</c:v>
                </c:pt>
                <c:pt idx="2">
                  <c:v>1</c:v>
                </c:pt>
                <c:pt idx="3">
                  <c:v>0.6</c:v>
                </c:pt>
                <c:pt idx="4">
                  <c:v>0.75</c:v>
                </c:pt>
              </c:numCache>
            </c:numRef>
          </c:val>
        </c:ser>
        <c:axId val="41169483"/>
        <c:axId val="34981028"/>
      </c:radarChart>
      <c:catAx>
        <c:axId val="41169483"/>
        <c:scaling>
          <c:orientation val="minMax"/>
        </c:scaling>
        <c:axPos val="b"/>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txPr>
          <a:bodyPr vert="horz" rot="0"/>
          <a:lstStyle/>
          <a:p>
            <a:pPr>
              <a:defRPr lang="en-US" cap="none" sz="700" b="0" i="0" u="none" baseline="0">
                <a:solidFill>
                  <a:srgbClr val="000000"/>
                </a:solidFill>
                <a:latin typeface="Calibri"/>
                <a:ea typeface="Calibri"/>
                <a:cs typeface="Calibri"/>
              </a:defRPr>
            </a:pPr>
          </a:p>
        </c:txPr>
        <c:crossAx val="34981028"/>
        <c:crosses val="autoZero"/>
        <c:auto val="0"/>
        <c:lblOffset val="100"/>
        <c:tickLblSkip val="1"/>
        <c:noMultiLvlLbl val="0"/>
      </c:catAx>
      <c:valAx>
        <c:axId val="3498102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116948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7. SOPORTE</a:t>
            </a:r>
          </a:p>
        </c:rich>
      </c:tx>
      <c:layout>
        <c:manualLayout>
          <c:xMode val="factor"/>
          <c:yMode val="factor"/>
          <c:x val="-0.00175"/>
          <c:y val="-0.0095"/>
        </c:manualLayout>
      </c:layout>
      <c:spPr>
        <a:noFill/>
        <a:ln w="3175">
          <a:noFill/>
        </a:ln>
      </c:spPr>
    </c:title>
    <c:plotArea>
      <c:layout>
        <c:manualLayout>
          <c:xMode val="edge"/>
          <c:yMode val="edge"/>
          <c:x val="0.36525"/>
          <c:y val="0.30925"/>
          <c:w val="0.26525"/>
          <c:h val="0.4535"/>
        </c:manualLayout>
      </c:layout>
      <c:radarChart>
        <c:radarStyle val="marker"/>
        <c:varyColors val="0"/>
        <c:ser>
          <c:idx val="0"/>
          <c:order val="0"/>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93366"/>
              </a:solidFill>
              <a:ln>
                <a:solidFill>
                  <a:srgbClr val="993366"/>
                </a:solidFill>
              </a:ln>
            </c:spPr>
          </c:marker>
          <c:cat>
            <c:multiLvlStrRef>
              <c:f>('7 SOPORTE'!$B$3,'7 SOPORTE'!$B$11,'7 SOPORTE'!$B$15,'7 SOPORTE'!$B$19,'7 SOPORTE'!$B$25,'7 SOPORTE'!$B$43,'7 SOPORTE'!$B$49,'7 SOPORTE'!$B$57,'7 SOPORTE'!$B$64,'7 SOPORTE'!$B$72,'7 SOPORTE'!$B$78,'7 SOPORTE'!$B$85)</c:f>
              <c:multiLvlStrCache>
                <c:ptCount val="12"/>
                <c:lvl>
                  <c:pt idx="0">
                    <c:v>7.1 RECURSOS</c:v>
                  </c:pt>
                  <c:pt idx="1">
                    <c:v>7.1.2 Personas </c:v>
                  </c:pt>
                  <c:pt idx="2">
                    <c:v>7.1.3 Infraestructura</c:v>
                  </c:pt>
                  <c:pt idx="3">
                    <c:v>7.1.4. Ambiente para la operación de los procesos </c:v>
                  </c:pt>
                  <c:pt idx="4">
                    <c:v>7.1.5 Recursos de seguimiento y medición</c:v>
                  </c:pt>
                  <c:pt idx="5">
                    <c:v>7.1.6 Conocimientos organizativos  </c:v>
                  </c:pt>
                  <c:pt idx="6">
                    <c:v>7.2 COMPETENCIA</c:v>
                  </c:pt>
                  <c:pt idx="7">
                    <c:v>7.3 TOMA DE CONCIENCIA</c:v>
                  </c:pt>
                  <c:pt idx="8">
                    <c:v>7.4 COMUNICACIÓN</c:v>
                  </c:pt>
                  <c:pt idx="9">
                    <c:v>7.5 INFORMACIÓN DOCUMENTADA</c:v>
                  </c:pt>
                  <c:pt idx="10">
                    <c:v>7.5.2 Creación y actualización</c:v>
                  </c:pt>
                  <c:pt idx="11">
                    <c:v>7.5.3 Control de la información documentada</c:v>
                  </c:pt>
                </c:lvl>
                <c:lvl>
                  <c:pt idx="0">
                    <c:v>7.1.1. Generalidades</c:v>
                  </c:pt>
                  <c:pt idx="4">
                    <c:v>7.1.5.1 Generalidades</c:v>
                  </c:pt>
                  <c:pt idx="9">
                    <c:v>7.5.1 Generalidades</c:v>
                  </c:pt>
                </c:lvl>
              </c:multiLvlStrCache>
            </c:multiLvlStrRef>
          </c:cat>
          <c:val>
            <c:numRef>
              <c:f>('7 SOPORTE'!$D$3,'7 SOPORTE'!$D$11,'7 SOPORTE'!$D$15,'7 SOPORTE'!$D$19,'7 SOPORTE'!$D$25,'7 SOPORTE'!$D$43,'7 SOPORTE'!$D$49,'7 SOPORTE'!$D$57,'7 SOPORTE'!$D$64,'7 SOPORTE'!$D$72,'7 SOPORTE'!$D$78,'7 SOPORTE'!$D$85)</c:f>
              <c:numCache>
                <c:ptCount val="12"/>
                <c:pt idx="0">
                  <c:v>0.6666666666666666</c:v>
                </c:pt>
                <c:pt idx="1">
                  <c:v>0.5</c:v>
                </c:pt>
                <c:pt idx="2">
                  <c:v>1</c:v>
                </c:pt>
                <c:pt idx="3">
                  <c:v>1</c:v>
                </c:pt>
                <c:pt idx="4">
                  <c:v>0.9444444444444444</c:v>
                </c:pt>
                <c:pt idx="5">
                  <c:v>1</c:v>
                </c:pt>
                <c:pt idx="6">
                  <c:v>0.5</c:v>
                </c:pt>
                <c:pt idx="7">
                  <c:v>1</c:v>
                </c:pt>
                <c:pt idx="8">
                  <c:v>0.5</c:v>
                </c:pt>
                <c:pt idx="9">
                  <c:v>0.6666666666666666</c:v>
                </c:pt>
                <c:pt idx="10">
                  <c:v>1</c:v>
                </c:pt>
                <c:pt idx="11">
                  <c:v>1</c:v>
                </c:pt>
              </c:numCache>
            </c:numRef>
          </c:val>
        </c:ser>
        <c:axId val="46393797"/>
        <c:axId val="14890990"/>
      </c:radarChart>
      <c:catAx>
        <c:axId val="46393797"/>
        <c:scaling>
          <c:orientation val="minMax"/>
        </c:scaling>
        <c:axPos val="b"/>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14890990"/>
        <c:crosses val="autoZero"/>
        <c:auto val="0"/>
        <c:lblOffset val="100"/>
        <c:tickLblSkip val="1"/>
        <c:noMultiLvlLbl val="0"/>
      </c:catAx>
      <c:valAx>
        <c:axId val="1489099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639379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8.OPERACIÓN</a:t>
            </a:r>
          </a:p>
        </c:rich>
      </c:tx>
      <c:layout>
        <c:manualLayout>
          <c:xMode val="factor"/>
          <c:yMode val="factor"/>
          <c:x val="-0.00175"/>
          <c:y val="-0.0095"/>
        </c:manualLayout>
      </c:layout>
      <c:spPr>
        <a:noFill/>
        <a:ln w="3175">
          <a:noFill/>
        </a:ln>
      </c:spPr>
    </c:title>
    <c:plotArea>
      <c:layout>
        <c:manualLayout>
          <c:xMode val="edge"/>
          <c:yMode val="edge"/>
          <c:x val="0.345"/>
          <c:y val="0.2665"/>
          <c:w val="0.308"/>
          <c:h val="0.5415"/>
        </c:manualLayout>
      </c:layout>
      <c:radarChart>
        <c:radarStyle val="marker"/>
        <c:varyColors val="0"/>
        <c:ser>
          <c:idx val="0"/>
          <c:order val="0"/>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'8 OPERACIÓN'!$B$216:$B$222</c:f>
              <c:strCache>
                <c:ptCount val="7"/>
                <c:pt idx="0">
                  <c:v>8.1 Planificación y control operacional  </c:v>
                </c:pt>
                <c:pt idx="1">
                  <c:v>8.2 Determinación de los requisitos para los productos y servicios</c:v>
                </c:pt>
                <c:pt idx="2">
                  <c:v>8.3 Diseño y desarrollo de los productos y servicios
</c:v>
                </c:pt>
                <c:pt idx="3">
                  <c:v>8.4 Control de los productos y servicios suministrados externamente</c:v>
                </c:pt>
                <c:pt idx="4">
                  <c:v>8.5 Producción y prestación del servicio</c:v>
                </c:pt>
                <c:pt idx="5">
                  <c:v>8.6 Liberación de los productos y servicios</c:v>
                </c:pt>
                <c:pt idx="6">
                  <c:v>8.7 Control de los elementos de salida del proceso, los productos y los servicios no conformes</c:v>
                </c:pt>
              </c:strCache>
            </c:strRef>
          </c:cat>
          <c:val>
            <c:numRef>
              <c:f>'8 OPERACIÓN'!$C$216:$C$222</c:f>
              <c:numCache>
                <c:ptCount val="7"/>
                <c:pt idx="0">
                  <c:v>0.9375</c:v>
                </c:pt>
                <c:pt idx="1">
                  <c:v>0.9861111111111112</c:v>
                </c:pt>
                <c:pt idx="2">
                  <c:v>0.9722222222222223</c:v>
                </c:pt>
                <c:pt idx="3">
                  <c:v>0.6904761904761904</c:v>
                </c:pt>
                <c:pt idx="4">
                  <c:v>0.7916666666666666</c:v>
                </c:pt>
                <c:pt idx="5">
                  <c:v>1</c:v>
                </c:pt>
                <c:pt idx="6">
                  <c:v>1</c:v>
                </c:pt>
              </c:numCache>
            </c:numRef>
          </c:val>
        </c:ser>
        <c:axId val="66910047"/>
        <c:axId val="65319512"/>
      </c:radarChart>
      <c:catAx>
        <c:axId val="66910047"/>
        <c:scaling>
          <c:orientation val="minMax"/>
        </c:scaling>
        <c:axPos val="b"/>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65319512"/>
        <c:crosses val="autoZero"/>
        <c:auto val="0"/>
        <c:lblOffset val="100"/>
        <c:tickLblSkip val="1"/>
        <c:noMultiLvlLbl val="0"/>
      </c:catAx>
      <c:valAx>
        <c:axId val="6531951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691004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9.EVALUACIÓN
</a:t>
            </a:r>
            <a:r>
              <a:rPr lang="en-US" cap="none" sz="960" b="1" i="0" u="none" baseline="0">
                <a:solidFill>
                  <a:srgbClr val="000000"/>
                </a:solidFill>
              </a:rPr>
              <a:t>DE DESEMPEÑO</a:t>
            </a:r>
          </a:p>
        </c:rich>
      </c:tx>
      <c:layout>
        <c:manualLayout>
          <c:xMode val="factor"/>
          <c:yMode val="factor"/>
          <c:x val="-0.00375"/>
          <c:y val="-0.013"/>
        </c:manualLayout>
      </c:layout>
      <c:spPr>
        <a:noFill/>
        <a:ln w="3175">
          <a:noFill/>
        </a:ln>
      </c:spPr>
    </c:title>
    <c:plotArea>
      <c:layout>
        <c:manualLayout>
          <c:xMode val="edge"/>
          <c:yMode val="edge"/>
          <c:x val="0.255"/>
          <c:y val="0.2135"/>
          <c:w val="0.4835"/>
          <c:h val="0.6735"/>
        </c:manualLayout>
      </c:layout>
      <c:radarChart>
        <c:radarStyle val="marker"/>
        <c:varyColors val="0"/>
        <c:ser>
          <c:idx val="0"/>
          <c:order val="0"/>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'9 EVALUACIÓN DESEMPEÑO'!$P$2:$P$8</c:f>
              <c:strCache>
                <c:ptCount val="7"/>
                <c:pt idx="0">
                  <c:v>9.1.1 Generalidades </c:v>
                </c:pt>
                <c:pt idx="1">
                  <c:v>9.1.2 Satisfacción del cliente</c:v>
                </c:pt>
                <c:pt idx="2">
                  <c:v>9.1.3 Análisis y evaluación</c:v>
                </c:pt>
                <c:pt idx="3">
                  <c:v>9.2 Auditoría interna</c:v>
                </c:pt>
                <c:pt idx="4">
                  <c:v>9.2.2 La organización debe:</c:v>
                </c:pt>
                <c:pt idx="5">
                  <c:v>9.3 Revisión por la dirección</c:v>
                </c:pt>
                <c:pt idx="6">
                  <c:v>9.3.2 Los elementos de salida de la revisión por la dirección </c:v>
                </c:pt>
              </c:strCache>
            </c:strRef>
          </c:cat>
          <c:val>
            <c:numRef>
              <c:f>'9 EVALUACIÓN DESEMPEÑO'!$Q$2:$Q$8</c:f>
              <c:numCache>
                <c:ptCount val="7"/>
                <c:pt idx="0">
                  <c:v>0.9166666666666666</c:v>
                </c:pt>
                <c:pt idx="1">
                  <c:v>0.75</c:v>
                </c:pt>
                <c:pt idx="2">
                  <c:v>0.5625</c:v>
                </c:pt>
                <c:pt idx="3">
                  <c:v>0</c:v>
                </c:pt>
                <c:pt idx="4">
                  <c:v>0.5</c:v>
                </c:pt>
                <c:pt idx="5">
                  <c:v>0.5333333333333333</c:v>
                </c:pt>
                <c:pt idx="6">
                  <c:v>0.5</c:v>
                </c:pt>
              </c:numCache>
            </c:numRef>
          </c:val>
        </c:ser>
        <c:axId val="51004697"/>
        <c:axId val="56389090"/>
      </c:radarChart>
      <c:catAx>
        <c:axId val="51004697"/>
        <c:scaling>
          <c:orientation val="minMax"/>
        </c:scaling>
        <c:axPos val="b"/>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56389090"/>
        <c:crosses val="autoZero"/>
        <c:auto val="0"/>
        <c:lblOffset val="100"/>
        <c:tickLblSkip val="1"/>
        <c:noMultiLvlLbl val="0"/>
      </c:catAx>
      <c:valAx>
        <c:axId val="5638909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100469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40" b="1" i="0" u="none" baseline="0">
                <a:solidFill>
                  <a:srgbClr val="000000"/>
                </a:solidFill>
              </a:rPr>
              <a:t>10.MEJORA</a:t>
            </a:r>
          </a:p>
        </c:rich>
      </c:tx>
      <c:layout>
        <c:manualLayout>
          <c:xMode val="factor"/>
          <c:yMode val="factor"/>
          <c:x val="-0.00175"/>
          <c:y val="-0.01325"/>
        </c:manualLayout>
      </c:layout>
      <c:spPr>
        <a:noFill/>
        <a:ln w="3175">
          <a:noFill/>
        </a:ln>
      </c:spPr>
    </c:title>
    <c:plotArea>
      <c:layout>
        <c:manualLayout>
          <c:xMode val="edge"/>
          <c:yMode val="edge"/>
          <c:x val="0.25275"/>
          <c:y val="0.172"/>
          <c:w val="0.491"/>
          <c:h val="0.71575"/>
        </c:manualLayout>
      </c:layout>
      <c:radarChart>
        <c:radarStyle val="marker"/>
        <c:varyColors val="0"/>
        <c:ser>
          <c:idx val="0"/>
          <c:order val="0"/>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'10 MEJORA'!$N$4:$N$7</c:f>
              <c:strCache>
                <c:ptCount val="4"/>
                <c:pt idx="0">
                  <c:v>10.1 Generalidades</c:v>
                </c:pt>
                <c:pt idx="1">
                  <c:v>10.2 No conformidad y acción correctiva</c:v>
                </c:pt>
                <c:pt idx="2">
                  <c:v>10.2.2 La organización debe conservar información documentada, como evidencia de:</c:v>
                </c:pt>
                <c:pt idx="3">
                  <c:v>10.3 Mejora continua</c:v>
                </c:pt>
              </c:strCache>
            </c:strRef>
          </c:cat>
          <c:val>
            <c:numRef>
              <c:f>'10 MEJORA'!$O$4:$O$7</c:f>
              <c:numCache>
                <c:ptCount val="4"/>
                <c:pt idx="0">
                  <c:v>0.875</c:v>
                </c:pt>
                <c:pt idx="1">
                  <c:v>0.5</c:v>
                </c:pt>
                <c:pt idx="2">
                  <c:v>0.5</c:v>
                </c:pt>
                <c:pt idx="3">
                  <c:v>1</c:v>
                </c:pt>
              </c:numCache>
            </c:numRef>
          </c:val>
        </c:ser>
        <c:axId val="37739763"/>
        <c:axId val="4113548"/>
      </c:radarChart>
      <c:catAx>
        <c:axId val="37739763"/>
        <c:scaling>
          <c:orientation val="minMax"/>
        </c:scaling>
        <c:axPos val="b"/>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4113548"/>
        <c:crosses val="autoZero"/>
        <c:auto val="0"/>
        <c:lblOffset val="100"/>
        <c:tickLblSkip val="1"/>
        <c:noMultiLvlLbl val="0"/>
      </c:catAx>
      <c:valAx>
        <c:axId val="411354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773976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5. LIDERAZGO</a:t>
            </a:r>
          </a:p>
        </c:rich>
      </c:tx>
      <c:layout>
        <c:manualLayout>
          <c:xMode val="factor"/>
          <c:yMode val="factor"/>
          <c:x val="-0.03025"/>
          <c:y val="0.0855"/>
        </c:manualLayout>
      </c:layout>
      <c:spPr>
        <a:noFill/>
        <a:ln w="3175">
          <a:noFill/>
        </a:ln>
      </c:spPr>
    </c:title>
    <c:plotArea>
      <c:layout>
        <c:manualLayout>
          <c:xMode val="edge"/>
          <c:yMode val="edge"/>
          <c:x val="0.2385"/>
          <c:y val="0.375"/>
          <c:w val="0.521"/>
          <c:h val="0.2665"/>
        </c:manualLayout>
      </c:layout>
      <c:radarChart>
        <c:radarStyle val="marker"/>
        <c:varyColors val="0"/>
        <c:ser>
          <c:idx val="0"/>
          <c:order val="0"/>
          <c:spPr>
            <a:ln w="381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993366"/>
              </a:solidFill>
              <a:ln>
                <a:solidFill>
                  <a:srgbClr val="FF0000"/>
                </a:solidFill>
              </a:ln>
            </c:spPr>
          </c:marker>
          <c:cat>
            <c:strRef>
              <c:f>('5 LIDERAZGO'!$B$3,'5 LIDERAZGO'!$B$18,'5 LIDERAZGO'!$B$26,'5 LIDERAZGO'!$B$38)</c:f>
              <c:strCache/>
            </c:strRef>
          </c:cat>
          <c:val>
            <c:numRef>
              <c:f>('5 LIDERAZGO'!$D$3,'5 LIDERAZGO'!$D$18,'5 LIDERAZGO'!$D$26,'5 LIDERAZGO'!$D$38)</c:f>
              <c:numCache/>
            </c:numRef>
          </c:val>
        </c:ser>
        <c:axId val="15790241"/>
        <c:axId val="7894442"/>
      </c:radarChart>
      <c:catAx>
        <c:axId val="15790241"/>
        <c:scaling>
          <c:orientation val="minMax"/>
        </c:scaling>
        <c:axPos val="b"/>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7894442"/>
        <c:crosses val="autoZero"/>
        <c:auto val="0"/>
        <c:lblOffset val="100"/>
        <c:tickLblSkip val="1"/>
        <c:noMultiLvlLbl val="0"/>
      </c:catAx>
      <c:valAx>
        <c:axId val="789444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5790241"/>
        <c:crossesAt val="1"/>
        <c:crossBetween val="between"/>
        <c:dispUnits/>
      </c:valAx>
      <c:spPr>
        <a:solidFill>
          <a:srgbClr val="FFFFFF"/>
        </a:solidFill>
        <a:ln w="3175">
          <a:noFill/>
        </a:ln>
      </c:spPr>
    </c:plotArea>
    <c:plotVisOnly val="1"/>
    <c:dispBlanksAs val="gap"/>
    <c:showDLblsOverMax val="0"/>
  </c:chart>
  <c:spPr>
    <a:solidFill>
      <a:srgbClr val="FFFFFF"/>
    </a:solidFill>
    <a:ln w="25400">
      <a:solidFill>
        <a:srgbClr val="FF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latin typeface="Calibri"/>
                <a:ea typeface="Calibri"/>
                <a:cs typeface="Calibri"/>
              </a:rPr>
              <a:t>6.PLANIFIACIÓN</a:t>
            </a:r>
          </a:p>
        </c:rich>
      </c:tx>
      <c:layout>
        <c:manualLayout>
          <c:xMode val="factor"/>
          <c:yMode val="factor"/>
          <c:x val="-0.00125"/>
          <c:y val="-0.01725"/>
        </c:manualLayout>
      </c:layout>
      <c:spPr>
        <a:noFill/>
        <a:ln w="3175">
          <a:noFill/>
        </a:ln>
      </c:spPr>
    </c:title>
    <c:plotArea>
      <c:layout>
        <c:manualLayout>
          <c:xMode val="edge"/>
          <c:yMode val="edge"/>
          <c:x val="0.2555"/>
          <c:y val="0.36625"/>
          <c:w val="0.48725"/>
          <c:h val="0.29275"/>
        </c:manualLayout>
      </c:layout>
      <c:radarChart>
        <c:radarStyle val="marker"/>
        <c:varyColors val="0"/>
        <c:ser>
          <c:idx val="0"/>
          <c:order val="0"/>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('6 PLANIFICACIÓN'!$B$3,'6 PLANIFICACIÓN'!$B$11,'6 PLANIFICACIÓN'!$B$19,'6 PLANIFICACIÓN'!$B$31,'6 PLANIFICACIÓN'!$B$40)</c:f>
              <c:strCache/>
            </c:strRef>
          </c:cat>
          <c:val>
            <c:numRef>
              <c:f>('6 PLANIFICACIÓN'!$D$3,'6 PLANIFICACIÓN'!$D$11,'6 PLANIFICACIÓN'!$D$19,'6 PLANIFICACIÓN'!$D$31,'6 PLANIFICACIÓN'!$D$40)</c:f>
              <c:numCache/>
            </c:numRef>
          </c:val>
        </c:ser>
        <c:axId val="3941115"/>
        <c:axId val="35470036"/>
      </c:radarChart>
      <c:catAx>
        <c:axId val="3941115"/>
        <c:scaling>
          <c:orientation val="minMax"/>
        </c:scaling>
        <c:axPos val="b"/>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35470036"/>
        <c:crosses val="autoZero"/>
        <c:auto val="0"/>
        <c:lblOffset val="100"/>
        <c:tickLblSkip val="1"/>
        <c:noMultiLvlLbl val="0"/>
      </c:catAx>
      <c:valAx>
        <c:axId val="3547003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941115"/>
        <c:crossesAt val="1"/>
        <c:crossBetween val="between"/>
        <c:dispUnits/>
      </c:valAx>
      <c:spPr>
        <a:solidFill>
          <a:srgbClr val="FFFFFF"/>
        </a:solidFill>
        <a:ln w="3175">
          <a:noFill/>
        </a:ln>
      </c:spPr>
    </c:plotArea>
    <c:plotVisOnly val="1"/>
    <c:dispBlanksAs val="gap"/>
    <c:showDLblsOverMax val="0"/>
  </c:chart>
  <c:spPr>
    <a:solidFill>
      <a:srgbClr val="FFFFFF"/>
    </a:solidFill>
    <a:ln w="38100">
      <a:solidFill>
        <a:srgbClr val="FF0000"/>
      </a:solidFill>
    </a:ln>
  </c:spPr>
  <c:txPr>
    <a:bodyPr vert="horz" rot="0"/>
    <a:lstStyle/>
    <a:p>
      <a:pPr>
        <a:defRPr lang="en-US" cap="none" sz="105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7.SOPORTE</a:t>
            </a:r>
          </a:p>
        </c:rich>
      </c:tx>
      <c:layout>
        <c:manualLayout>
          <c:xMode val="factor"/>
          <c:yMode val="factor"/>
          <c:x val="-0.001"/>
          <c:y val="-0.016"/>
        </c:manualLayout>
      </c:layout>
      <c:spPr>
        <a:noFill/>
        <a:ln w="3175">
          <a:noFill/>
        </a:ln>
      </c:spPr>
    </c:title>
    <c:plotArea>
      <c:layout>
        <c:manualLayout>
          <c:xMode val="edge"/>
          <c:yMode val="edge"/>
          <c:x val="0.247"/>
          <c:y val="0.20175"/>
          <c:w val="0.5045"/>
          <c:h val="0.64725"/>
        </c:manualLayout>
      </c:layout>
      <c:radarChart>
        <c:radarStyle val="marker"/>
        <c:varyColors val="0"/>
        <c:ser>
          <c:idx val="0"/>
          <c:order val="0"/>
          <c:spPr>
            <a:ln w="381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993366"/>
              </a:solidFill>
              <a:ln>
                <a:solidFill>
                  <a:srgbClr val="993366"/>
                </a:solidFill>
              </a:ln>
            </c:spPr>
          </c:marker>
          <c:cat>
            <c:strRef>
              <c:f>('7 SOPORTE'!$B$3,'7 SOPORTE'!$B$11,'7 SOPORTE'!$B$15,'7 SOPORTE'!$B$19,'7 SOPORTE'!$B$25,'7 SOPORTE'!$B$43,'7 SOPORTE'!$B$49,'7 SOPORTE'!$B$57,'7 SOPORTE'!$B$64,'7 SOPORTE'!$B$72,'7 SOPORTE'!$B$78,'7 SOPORTE'!$B$85)</c:f>
              <c:strCache/>
            </c:strRef>
          </c:cat>
          <c:val>
            <c:numRef>
              <c:f>('7 SOPORTE'!$D$3,'7 SOPORTE'!$D$11,'7 SOPORTE'!$D$15,'7 SOPORTE'!$D$19,'7 SOPORTE'!$D$25,'7 SOPORTE'!$D$43,'7 SOPORTE'!$D$49,'7 SOPORTE'!$D$57,'7 SOPORTE'!$D$64,'7 SOPORTE'!$D$72,'7 SOPORTE'!$D$78,'7 SOPORTE'!$D$85)</c:f>
              <c:numCache/>
            </c:numRef>
          </c:val>
        </c:ser>
        <c:axId val="50794869"/>
        <c:axId val="54500638"/>
      </c:radarChart>
      <c:catAx>
        <c:axId val="50794869"/>
        <c:scaling>
          <c:orientation val="minMax"/>
        </c:scaling>
        <c:axPos val="b"/>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54500638"/>
        <c:crosses val="autoZero"/>
        <c:auto val="0"/>
        <c:lblOffset val="100"/>
        <c:tickLblSkip val="1"/>
        <c:noMultiLvlLbl val="0"/>
      </c:catAx>
      <c:valAx>
        <c:axId val="5450063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0794869"/>
        <c:crossesAt val="1"/>
        <c:crossBetween val="between"/>
        <c:dispUnits/>
      </c:valAx>
      <c:spPr>
        <a:solidFill>
          <a:srgbClr val="FFFFFF"/>
        </a:solidFill>
        <a:ln w="3175">
          <a:noFill/>
        </a:ln>
      </c:spPr>
    </c:plotArea>
    <c:plotVisOnly val="1"/>
    <c:dispBlanksAs val="gap"/>
    <c:showDLblsOverMax val="0"/>
  </c:chart>
  <c:spPr>
    <a:solidFill>
      <a:srgbClr val="FFFFFF"/>
    </a:solidFill>
    <a:ln w="38100">
      <a:solidFill>
        <a:srgbClr val="FF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rPr>
              <a:t>8.OPERACIÓN</a:t>
            </a:r>
          </a:p>
        </c:rich>
      </c:tx>
      <c:layout>
        <c:manualLayout>
          <c:xMode val="factor"/>
          <c:yMode val="factor"/>
          <c:x val="-0.001"/>
          <c:y val="-0.01775"/>
        </c:manualLayout>
      </c:layout>
      <c:spPr>
        <a:noFill/>
        <a:ln w="3175">
          <a:noFill/>
        </a:ln>
      </c:spPr>
    </c:title>
    <c:plotArea>
      <c:layout>
        <c:manualLayout>
          <c:xMode val="edge"/>
          <c:yMode val="edge"/>
          <c:x val="0.2535"/>
          <c:y val="0.31075"/>
          <c:w val="0.49175"/>
          <c:h val="0.405"/>
        </c:manualLayout>
      </c:layout>
      <c:radarChart>
        <c:radarStyle val="marker"/>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'8 OPERACIÓN'!$B$216:$B$222</c:f>
              <c:strCache/>
            </c:strRef>
          </c:cat>
          <c:val>
            <c:numRef>
              <c:f>'8 OPERACIÓN'!$C$216:$C$222</c:f>
              <c:numCache/>
            </c:numRef>
          </c:val>
        </c:ser>
        <c:axId val="20743695"/>
        <c:axId val="52475528"/>
      </c:radarChart>
      <c:catAx>
        <c:axId val="20743695"/>
        <c:scaling>
          <c:orientation val="minMax"/>
        </c:scaling>
        <c:axPos val="b"/>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52475528"/>
        <c:crosses val="autoZero"/>
        <c:auto val="0"/>
        <c:lblOffset val="100"/>
        <c:tickLblSkip val="1"/>
        <c:noMultiLvlLbl val="0"/>
      </c:catAx>
      <c:valAx>
        <c:axId val="5247552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0743695"/>
        <c:crossesAt val="1"/>
        <c:crossBetween val="between"/>
        <c:dispUnits/>
      </c:valAx>
      <c:spPr>
        <a:solidFill>
          <a:srgbClr val="FFFFFF"/>
        </a:solidFill>
        <a:ln w="3175">
          <a:noFill/>
        </a:ln>
      </c:spPr>
    </c:plotArea>
    <c:plotVisOnly val="1"/>
    <c:dispBlanksAs val="gap"/>
    <c:showDLblsOverMax val="0"/>
  </c:chart>
  <c:spPr>
    <a:solidFill>
      <a:srgbClr val="FFFFFF"/>
    </a:solidFill>
    <a:ln w="38100">
      <a:solidFill>
        <a:srgbClr val="FF0000"/>
      </a:solidFill>
    </a:ln>
  </c:spPr>
  <c:txPr>
    <a:bodyPr vert="horz" rot="0"/>
    <a:lstStyle/>
    <a:p>
      <a:pPr>
        <a:defRPr lang="en-US" cap="none" sz="12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80" b="1" i="0" u="none" baseline="0">
                <a:solidFill>
                  <a:srgbClr val="000000"/>
                </a:solidFill>
                <a:latin typeface="Calibri"/>
                <a:ea typeface="Calibri"/>
                <a:cs typeface="Calibri"/>
              </a:rPr>
              <a:t>9 EVALUACIÓN DEL DESEMPEÑO</a:t>
            </a:r>
          </a:p>
        </c:rich>
      </c:tx>
      <c:layout>
        <c:manualLayout>
          <c:xMode val="factor"/>
          <c:yMode val="factor"/>
          <c:x val="-0.00175"/>
          <c:y val="-0.01075"/>
        </c:manualLayout>
      </c:layout>
      <c:spPr>
        <a:noFill/>
        <a:ln w="3175">
          <a:noFill/>
        </a:ln>
      </c:spPr>
    </c:title>
    <c:plotArea>
      <c:layout>
        <c:manualLayout>
          <c:xMode val="edge"/>
          <c:yMode val="edge"/>
          <c:x val="0.26575"/>
          <c:y val="0.189"/>
          <c:w val="0.463"/>
          <c:h val="0.72"/>
        </c:manualLayout>
      </c:layout>
      <c:radarChart>
        <c:radarStyle val="marker"/>
        <c:varyColors val="0"/>
        <c:ser>
          <c:idx val="0"/>
          <c:order val="0"/>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'9 EVALUACIÓN DESEMPEÑO'!$P$2:$P$8</c:f>
              <c:strCache/>
            </c:strRef>
          </c:cat>
          <c:val>
            <c:numRef>
              <c:f>'9 EVALUACIÓN DESEMPEÑO'!$Q$2:$Q$8</c:f>
              <c:numCache/>
            </c:numRef>
          </c:val>
        </c:ser>
        <c:axId val="2517705"/>
        <c:axId val="22659346"/>
      </c:radarChart>
      <c:catAx>
        <c:axId val="2517705"/>
        <c:scaling>
          <c:orientation val="minMax"/>
        </c:scaling>
        <c:axPos val="b"/>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22659346"/>
        <c:crosses val="autoZero"/>
        <c:auto val="0"/>
        <c:lblOffset val="100"/>
        <c:tickLblSkip val="1"/>
        <c:noMultiLvlLbl val="0"/>
      </c:catAx>
      <c:valAx>
        <c:axId val="2265934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crossAx val="2517705"/>
        <c:crossesAt val="1"/>
        <c:crossBetween val="between"/>
        <c:dispUnits/>
      </c:valAx>
      <c:spPr>
        <a:solidFill>
          <a:srgbClr val="FFFFFF"/>
        </a:solidFill>
        <a:ln w="3175">
          <a:noFill/>
        </a:ln>
      </c:spPr>
    </c:plotArea>
    <c:plotVisOnly val="1"/>
    <c:dispBlanksAs val="gap"/>
    <c:showDLblsOverMax val="0"/>
  </c:chart>
  <c:spPr>
    <a:solidFill>
      <a:srgbClr val="FFFFFF"/>
    </a:solidFill>
    <a:ln w="38100">
      <a:solidFill>
        <a:srgbClr val="FF0000"/>
      </a:solidFill>
    </a:ln>
  </c:spPr>
  <c:txPr>
    <a:bodyPr vert="horz" rot="0"/>
    <a:lstStyle/>
    <a:p>
      <a:pPr>
        <a:defRPr lang="en-US" cap="none" sz="14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1" i="0" u="none" baseline="0">
                <a:solidFill>
                  <a:srgbClr val="000000"/>
                </a:solidFill>
                <a:latin typeface="Calibri"/>
                <a:ea typeface="Calibri"/>
                <a:cs typeface="Calibri"/>
              </a:rPr>
              <a:t>10. MEJORA</a:t>
            </a:r>
          </a:p>
        </c:rich>
      </c:tx>
      <c:layout>
        <c:manualLayout>
          <c:xMode val="factor"/>
          <c:yMode val="factor"/>
          <c:x val="-0.00175"/>
          <c:y val="-0.012"/>
        </c:manualLayout>
      </c:layout>
      <c:spPr>
        <a:noFill/>
        <a:ln w="3175">
          <a:noFill/>
        </a:ln>
      </c:spPr>
    </c:title>
    <c:plotArea>
      <c:layout>
        <c:manualLayout>
          <c:xMode val="edge"/>
          <c:yMode val="edge"/>
          <c:x val="0.23125"/>
          <c:y val="0.1885"/>
          <c:w val="0.5355"/>
          <c:h val="0.686"/>
        </c:manualLayout>
      </c:layout>
      <c:radarChart>
        <c:radarStyle val="marker"/>
        <c:varyColors val="0"/>
        <c:ser>
          <c:idx val="0"/>
          <c:order val="0"/>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'10 MEJORA'!$N$4:$N$7</c:f>
              <c:strCache/>
            </c:strRef>
          </c:cat>
          <c:val>
            <c:numRef>
              <c:f>'10 MEJORA'!$O$4:$O$7</c:f>
              <c:numCache/>
            </c:numRef>
          </c:val>
        </c:ser>
        <c:axId val="2607523"/>
        <c:axId val="23467708"/>
      </c:radarChart>
      <c:catAx>
        <c:axId val="2607523"/>
        <c:scaling>
          <c:orientation val="minMax"/>
        </c:scaling>
        <c:axPos val="b"/>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23467708"/>
        <c:crosses val="autoZero"/>
        <c:auto val="0"/>
        <c:lblOffset val="100"/>
        <c:tickLblSkip val="1"/>
        <c:noMultiLvlLbl val="0"/>
      </c:catAx>
      <c:valAx>
        <c:axId val="2346770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607523"/>
        <c:crossesAt val="1"/>
        <c:crossBetween val="between"/>
        <c:dispUnits/>
      </c:valAx>
      <c:spPr>
        <a:solidFill>
          <a:srgbClr val="FFFFFF"/>
        </a:solidFill>
        <a:ln w="3175">
          <a:noFill/>
        </a:ln>
      </c:spPr>
    </c:plotArea>
    <c:plotVisOnly val="1"/>
    <c:dispBlanksAs val="gap"/>
    <c:showDLblsOverMax val="0"/>
  </c:chart>
  <c:spPr>
    <a:solidFill>
      <a:srgbClr val="FFFFFF"/>
    </a:solidFill>
    <a:ln w="38100">
      <a:solidFill>
        <a:srgbClr val="FF000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RESUMEN ISO 9001:2015</a:t>
            </a:r>
          </a:p>
        </c:rich>
      </c:tx>
      <c:layout>
        <c:manualLayout>
          <c:xMode val="factor"/>
          <c:yMode val="factor"/>
          <c:x val="-0.0015"/>
          <c:y val="-0.0145"/>
        </c:manualLayout>
      </c:layout>
      <c:spPr>
        <a:noFill/>
        <a:ln w="3175">
          <a:noFill/>
        </a:ln>
      </c:spPr>
    </c:title>
    <c:plotArea>
      <c:layout>
        <c:manualLayout>
          <c:xMode val="edge"/>
          <c:yMode val="edge"/>
          <c:x val="0.2475"/>
          <c:y val="0.205"/>
          <c:w val="0.50025"/>
          <c:h val="0.66925"/>
        </c:manualLayout>
      </c:layout>
      <c:radarChart>
        <c:radarStyle val="marker"/>
        <c:varyColors val="0"/>
        <c:ser>
          <c:idx val="0"/>
          <c:order val="0"/>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'RESUMEN CONSOLIDADO'!$F$4:$F$10</c:f>
              <c:strCache/>
            </c:strRef>
          </c:cat>
          <c:val>
            <c:numRef>
              <c:f>'RESUMEN CONSOLIDADO'!$G$4:$G$10</c:f>
              <c:numCache/>
            </c:numRef>
          </c:val>
        </c:ser>
        <c:axId val="9882781"/>
        <c:axId val="21836166"/>
      </c:radarChart>
      <c:catAx>
        <c:axId val="9882781"/>
        <c:scaling>
          <c:orientation val="minMax"/>
        </c:scaling>
        <c:axPos val="b"/>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21836166"/>
        <c:crosses val="autoZero"/>
        <c:auto val="0"/>
        <c:lblOffset val="100"/>
        <c:tickLblSkip val="1"/>
        <c:noMultiLvlLbl val="0"/>
      </c:catAx>
      <c:valAx>
        <c:axId val="2183616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9882781"/>
        <c:crossesAt val="1"/>
        <c:crossBetween val="between"/>
        <c:dispUnits/>
      </c:valAx>
      <c:spPr>
        <a:solidFill>
          <a:srgbClr val="FFFFFF"/>
        </a:solidFill>
        <a:ln w="3175">
          <a:noFill/>
        </a:ln>
      </c:spPr>
    </c:plotArea>
    <c:plotVisOnly val="1"/>
    <c:dispBlanksAs val="gap"/>
    <c:showDLblsOverMax val="0"/>
  </c:chart>
  <c:spPr>
    <a:solidFill>
      <a:srgbClr val="FFFFFF"/>
    </a:solidFill>
    <a:ln w="38100">
      <a:solidFill>
        <a:srgbClr val="FF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4.CONTEXTO DE LA
</a:t>
            </a:r>
            <a:r>
              <a:rPr lang="en-US" cap="none" sz="900" b="1" i="0" u="none" baseline="0">
                <a:solidFill>
                  <a:srgbClr val="000000"/>
                </a:solidFill>
              </a:rPr>
              <a:t>ORGANIZACIÓN</a:t>
            </a:r>
          </a:p>
        </c:rich>
      </c:tx>
      <c:layout>
        <c:manualLayout>
          <c:xMode val="factor"/>
          <c:yMode val="factor"/>
          <c:x val="-0.00275"/>
          <c:y val="-0.0115"/>
        </c:manualLayout>
      </c:layout>
      <c:spPr>
        <a:noFill/>
        <a:ln w="3175">
          <a:noFill/>
        </a:ln>
      </c:spPr>
    </c:title>
    <c:plotArea>
      <c:layout>
        <c:manualLayout>
          <c:xMode val="edge"/>
          <c:yMode val="edge"/>
          <c:x val="0.25625"/>
          <c:y val="0.3005"/>
          <c:w val="0.48425"/>
          <c:h val="0.509"/>
        </c:manualLayout>
      </c:layout>
      <c:radarChart>
        <c:radarStyle val="marker"/>
        <c:varyColors val="0"/>
        <c:ser>
          <c:idx val="0"/>
          <c:order val="0"/>
          <c:tx>
            <c:v>CUMPLIMIENTO</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 CONTEXTO'!$B$3,'4 CONTEXTO'!$B$7,'4 CONTEXTO'!$B$13,'4 CONTEXTO'!$B$23)</c:f>
              <c:strCache>
                <c:ptCount val="4"/>
                <c:pt idx="0">
                  <c:v>4.1 COMPRENSIÓN DE LA ORGANIZACIÓN Y DE SU CONTEXTO</c:v>
                </c:pt>
                <c:pt idx="1">
                  <c:v>4.2 COMPRENSIÓN DE LAS NECESIDADES Y EXPECTATIVAS DE LAS PARTES INTERESADAS</c:v>
                </c:pt>
                <c:pt idx="2">
                  <c:v>4.3 DETERMINACIÓN DEL ALCANCE DEL SISTEMA DE GESTIÓN DE LA CALIDAD</c:v>
                </c:pt>
                <c:pt idx="3">
                  <c:v>4.4 SISTEMA DE GESTIÓN DE LA CALIDAD Y SUS PROCESOS</c:v>
                </c:pt>
              </c:strCache>
            </c:strRef>
          </c:cat>
          <c:val>
            <c:numRef>
              <c:f>('4 CONTEXTO'!$D$3,'4 CONTEXTO'!$D$7,'4 CONTEXTO'!$D$13,'4 CONTEXTO'!$D$23)</c:f>
              <c:numCache>
                <c:ptCount val="4"/>
                <c:pt idx="0">
                  <c:v>1</c:v>
                </c:pt>
                <c:pt idx="1">
                  <c:v>1</c:v>
                </c:pt>
                <c:pt idx="2">
                  <c:v>1</c:v>
                </c:pt>
                <c:pt idx="3">
                  <c:v>0.875</c:v>
                </c:pt>
              </c:numCache>
            </c:numRef>
          </c:val>
        </c:ser>
        <c:axId val="62307767"/>
        <c:axId val="23898992"/>
      </c:radarChart>
      <c:catAx>
        <c:axId val="62307767"/>
        <c:scaling>
          <c:orientation val="minMax"/>
        </c:scaling>
        <c:axPos val="b"/>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23898992"/>
        <c:crosses val="autoZero"/>
        <c:auto val="0"/>
        <c:lblOffset val="100"/>
        <c:tickLblSkip val="1"/>
        <c:noMultiLvlLbl val="0"/>
      </c:catAx>
      <c:valAx>
        <c:axId val="2389899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230776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7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chart" Target="/xl/charts/chart13.xml" /><Relationship Id="rId6" Type="http://schemas.openxmlformats.org/officeDocument/2006/relationships/chart" Target="/xl/charts/chart14.xml" /><Relationship Id="rId7"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600075</xdr:colOff>
      <xdr:row>0</xdr:row>
      <xdr:rowOff>0</xdr:rowOff>
    </xdr:from>
    <xdr:to>
      <xdr:col>14</xdr:col>
      <xdr:colOff>1181100</xdr:colOff>
      <xdr:row>3</xdr:row>
      <xdr:rowOff>66675</xdr:rowOff>
    </xdr:to>
    <xdr:pic>
      <xdr:nvPicPr>
        <xdr:cNvPr id="1" name="2 Imagen"/>
        <xdr:cNvPicPr preferRelativeResize="1">
          <a:picLocks noChangeAspect="1"/>
        </xdr:cNvPicPr>
      </xdr:nvPicPr>
      <xdr:blipFill>
        <a:blip r:embed="rId1"/>
        <a:stretch>
          <a:fillRect/>
        </a:stretch>
      </xdr:blipFill>
      <xdr:spPr>
        <a:xfrm>
          <a:off x="11353800" y="0"/>
          <a:ext cx="581025" cy="638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419100</xdr:colOff>
      <xdr:row>0</xdr:row>
      <xdr:rowOff>47625</xdr:rowOff>
    </xdr:from>
    <xdr:to>
      <xdr:col>11</xdr:col>
      <xdr:colOff>200025</xdr:colOff>
      <xdr:row>18</xdr:row>
      <xdr:rowOff>38100</xdr:rowOff>
    </xdr:to>
    <xdr:graphicFrame>
      <xdr:nvGraphicFramePr>
        <xdr:cNvPr id="1" name="1 Gráfico"/>
        <xdr:cNvGraphicFramePr/>
      </xdr:nvGraphicFramePr>
      <xdr:xfrm>
        <a:off x="4991100" y="47625"/>
        <a:ext cx="3590925" cy="3419475"/>
      </xdr:xfrm>
      <a:graphic>
        <a:graphicData uri="http://schemas.openxmlformats.org/drawingml/2006/chart">
          <c:chart xmlns:c="http://schemas.openxmlformats.org/drawingml/2006/chart" r:id="rId1"/>
        </a:graphicData>
      </a:graphic>
    </xdr:graphicFrame>
    <xdr:clientData/>
  </xdr:twoCellAnchor>
  <xdr:twoCellAnchor>
    <xdr:from>
      <xdr:col>11</xdr:col>
      <xdr:colOff>485775</xdr:colOff>
      <xdr:row>0</xdr:row>
      <xdr:rowOff>142875</xdr:rowOff>
    </xdr:from>
    <xdr:to>
      <xdr:col>16</xdr:col>
      <xdr:colOff>190500</xdr:colOff>
      <xdr:row>18</xdr:row>
      <xdr:rowOff>19050</xdr:rowOff>
    </xdr:to>
    <xdr:graphicFrame>
      <xdr:nvGraphicFramePr>
        <xdr:cNvPr id="2" name="2 Gráfico"/>
        <xdr:cNvGraphicFramePr/>
      </xdr:nvGraphicFramePr>
      <xdr:xfrm>
        <a:off x="8867775" y="142875"/>
        <a:ext cx="3514725" cy="3305175"/>
      </xdr:xfrm>
      <a:graphic>
        <a:graphicData uri="http://schemas.openxmlformats.org/drawingml/2006/chart">
          <c:chart xmlns:c="http://schemas.openxmlformats.org/drawingml/2006/chart" r:id="rId2"/>
        </a:graphicData>
      </a:graphic>
    </xdr:graphicFrame>
    <xdr:clientData/>
  </xdr:twoCellAnchor>
  <xdr:twoCellAnchor>
    <xdr:from>
      <xdr:col>16</xdr:col>
      <xdr:colOff>533400</xdr:colOff>
      <xdr:row>0</xdr:row>
      <xdr:rowOff>123825</xdr:rowOff>
    </xdr:from>
    <xdr:to>
      <xdr:col>20</xdr:col>
      <xdr:colOff>647700</xdr:colOff>
      <xdr:row>17</xdr:row>
      <xdr:rowOff>123825</xdr:rowOff>
    </xdr:to>
    <xdr:graphicFrame>
      <xdr:nvGraphicFramePr>
        <xdr:cNvPr id="3" name="3 Gráfico"/>
        <xdr:cNvGraphicFramePr/>
      </xdr:nvGraphicFramePr>
      <xdr:xfrm>
        <a:off x="12725400" y="123825"/>
        <a:ext cx="3162300" cy="3238500"/>
      </xdr:xfrm>
      <a:graphic>
        <a:graphicData uri="http://schemas.openxmlformats.org/drawingml/2006/chart">
          <c:chart xmlns:c="http://schemas.openxmlformats.org/drawingml/2006/chart" r:id="rId3"/>
        </a:graphicData>
      </a:graphic>
    </xdr:graphicFrame>
    <xdr:clientData/>
  </xdr:twoCellAnchor>
  <xdr:twoCellAnchor>
    <xdr:from>
      <xdr:col>6</xdr:col>
      <xdr:colOff>419100</xdr:colOff>
      <xdr:row>19</xdr:row>
      <xdr:rowOff>76200</xdr:rowOff>
    </xdr:from>
    <xdr:to>
      <xdr:col>13</xdr:col>
      <xdr:colOff>257175</xdr:colOff>
      <xdr:row>35</xdr:row>
      <xdr:rowOff>95250</xdr:rowOff>
    </xdr:to>
    <xdr:graphicFrame>
      <xdr:nvGraphicFramePr>
        <xdr:cNvPr id="4" name="4 Gráfico"/>
        <xdr:cNvGraphicFramePr/>
      </xdr:nvGraphicFramePr>
      <xdr:xfrm>
        <a:off x="4991100" y="3695700"/>
        <a:ext cx="5172075" cy="3067050"/>
      </xdr:xfrm>
      <a:graphic>
        <a:graphicData uri="http://schemas.openxmlformats.org/drawingml/2006/chart">
          <c:chart xmlns:c="http://schemas.openxmlformats.org/drawingml/2006/chart" r:id="rId4"/>
        </a:graphicData>
      </a:graphic>
    </xdr:graphicFrame>
    <xdr:clientData/>
  </xdr:twoCellAnchor>
  <xdr:twoCellAnchor>
    <xdr:from>
      <xdr:col>13</xdr:col>
      <xdr:colOff>628650</xdr:colOff>
      <xdr:row>19</xdr:row>
      <xdr:rowOff>104775</xdr:rowOff>
    </xdr:from>
    <xdr:to>
      <xdr:col>20</xdr:col>
      <xdr:colOff>638175</xdr:colOff>
      <xdr:row>35</xdr:row>
      <xdr:rowOff>133350</xdr:rowOff>
    </xdr:to>
    <xdr:graphicFrame>
      <xdr:nvGraphicFramePr>
        <xdr:cNvPr id="5" name="5 Gráfico"/>
        <xdr:cNvGraphicFramePr/>
      </xdr:nvGraphicFramePr>
      <xdr:xfrm>
        <a:off x="10534650" y="3724275"/>
        <a:ext cx="5343525" cy="3076575"/>
      </xdr:xfrm>
      <a:graphic>
        <a:graphicData uri="http://schemas.openxmlformats.org/drawingml/2006/chart">
          <c:chart xmlns:c="http://schemas.openxmlformats.org/drawingml/2006/chart" r:id="rId5"/>
        </a:graphicData>
      </a:graphic>
    </xdr:graphicFrame>
    <xdr:clientData/>
  </xdr:twoCellAnchor>
  <xdr:twoCellAnchor>
    <xdr:from>
      <xdr:col>6</xdr:col>
      <xdr:colOff>409575</xdr:colOff>
      <xdr:row>36</xdr:row>
      <xdr:rowOff>57150</xdr:rowOff>
    </xdr:from>
    <xdr:to>
      <xdr:col>13</xdr:col>
      <xdr:colOff>228600</xdr:colOff>
      <xdr:row>55</xdr:row>
      <xdr:rowOff>161925</xdr:rowOff>
    </xdr:to>
    <xdr:graphicFrame>
      <xdr:nvGraphicFramePr>
        <xdr:cNvPr id="6" name="6 Gráfico"/>
        <xdr:cNvGraphicFramePr/>
      </xdr:nvGraphicFramePr>
      <xdr:xfrm>
        <a:off x="4981575" y="6915150"/>
        <a:ext cx="5153025" cy="3724275"/>
      </xdr:xfrm>
      <a:graphic>
        <a:graphicData uri="http://schemas.openxmlformats.org/drawingml/2006/chart">
          <c:chart xmlns:c="http://schemas.openxmlformats.org/drawingml/2006/chart" r:id="rId6"/>
        </a:graphicData>
      </a:graphic>
    </xdr:graphicFrame>
    <xdr:clientData/>
  </xdr:twoCellAnchor>
  <xdr:twoCellAnchor>
    <xdr:from>
      <xdr:col>13</xdr:col>
      <xdr:colOff>657225</xdr:colOff>
      <xdr:row>36</xdr:row>
      <xdr:rowOff>104775</xdr:rowOff>
    </xdr:from>
    <xdr:to>
      <xdr:col>20</xdr:col>
      <xdr:colOff>657225</xdr:colOff>
      <xdr:row>55</xdr:row>
      <xdr:rowOff>171450</xdr:rowOff>
    </xdr:to>
    <xdr:graphicFrame>
      <xdr:nvGraphicFramePr>
        <xdr:cNvPr id="7" name="7 Gráfico"/>
        <xdr:cNvGraphicFramePr/>
      </xdr:nvGraphicFramePr>
      <xdr:xfrm>
        <a:off x="10563225" y="6962775"/>
        <a:ext cx="5334000" cy="3686175"/>
      </xdr:xfrm>
      <a:graphic>
        <a:graphicData uri="http://schemas.openxmlformats.org/drawingml/2006/chart">
          <c:chart xmlns:c="http://schemas.openxmlformats.org/drawingml/2006/chart" r:id="rId7"/>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123825</xdr:rowOff>
    </xdr:from>
    <xdr:to>
      <xdr:col>16</xdr:col>
      <xdr:colOff>9525</xdr:colOff>
      <xdr:row>35</xdr:row>
      <xdr:rowOff>390525</xdr:rowOff>
    </xdr:to>
    <xdr:graphicFrame>
      <xdr:nvGraphicFramePr>
        <xdr:cNvPr id="1" name="2 Gráfico"/>
        <xdr:cNvGraphicFramePr/>
      </xdr:nvGraphicFramePr>
      <xdr:xfrm>
        <a:off x="13258800" y="123825"/>
        <a:ext cx="5981700" cy="164401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657225</xdr:colOff>
      <xdr:row>1</xdr:row>
      <xdr:rowOff>19050</xdr:rowOff>
    </xdr:from>
    <xdr:to>
      <xdr:col>23</xdr:col>
      <xdr:colOff>333375</xdr:colOff>
      <xdr:row>47</xdr:row>
      <xdr:rowOff>114300</xdr:rowOff>
    </xdr:to>
    <xdr:graphicFrame>
      <xdr:nvGraphicFramePr>
        <xdr:cNvPr id="1" name="1 Gráfico"/>
        <xdr:cNvGraphicFramePr/>
      </xdr:nvGraphicFramePr>
      <xdr:xfrm>
        <a:off x="12734925" y="219075"/>
        <a:ext cx="11106150" cy="216122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152400</xdr:colOff>
      <xdr:row>2</xdr:row>
      <xdr:rowOff>142875</xdr:rowOff>
    </xdr:from>
    <xdr:to>
      <xdr:col>17</xdr:col>
      <xdr:colOff>323850</xdr:colOff>
      <xdr:row>23</xdr:row>
      <xdr:rowOff>152400</xdr:rowOff>
    </xdr:to>
    <xdr:graphicFrame>
      <xdr:nvGraphicFramePr>
        <xdr:cNvPr id="1" name="3 Gráfico"/>
        <xdr:cNvGraphicFramePr/>
      </xdr:nvGraphicFramePr>
      <xdr:xfrm>
        <a:off x="13125450" y="771525"/>
        <a:ext cx="7029450" cy="116395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190500</xdr:colOff>
      <xdr:row>1</xdr:row>
      <xdr:rowOff>228600</xdr:rowOff>
    </xdr:from>
    <xdr:to>
      <xdr:col>21</xdr:col>
      <xdr:colOff>276225</xdr:colOff>
      <xdr:row>23</xdr:row>
      <xdr:rowOff>38100</xdr:rowOff>
    </xdr:to>
    <xdr:graphicFrame>
      <xdr:nvGraphicFramePr>
        <xdr:cNvPr id="1" name="4 Gráfico"/>
        <xdr:cNvGraphicFramePr/>
      </xdr:nvGraphicFramePr>
      <xdr:xfrm>
        <a:off x="14906625" y="428625"/>
        <a:ext cx="9229725" cy="72104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1</xdr:row>
      <xdr:rowOff>247650</xdr:rowOff>
    </xdr:from>
    <xdr:to>
      <xdr:col>19</xdr:col>
      <xdr:colOff>733425</xdr:colOff>
      <xdr:row>22</xdr:row>
      <xdr:rowOff>114300</xdr:rowOff>
    </xdr:to>
    <xdr:graphicFrame>
      <xdr:nvGraphicFramePr>
        <xdr:cNvPr id="1" name="14 Gráfico"/>
        <xdr:cNvGraphicFramePr/>
      </xdr:nvGraphicFramePr>
      <xdr:xfrm>
        <a:off x="13496925" y="438150"/>
        <a:ext cx="8953500" cy="108489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342900</xdr:colOff>
      <xdr:row>0</xdr:row>
      <xdr:rowOff>0</xdr:rowOff>
    </xdr:from>
    <xdr:to>
      <xdr:col>14</xdr:col>
      <xdr:colOff>400050</xdr:colOff>
      <xdr:row>11</xdr:row>
      <xdr:rowOff>123825</xdr:rowOff>
    </xdr:to>
    <xdr:graphicFrame>
      <xdr:nvGraphicFramePr>
        <xdr:cNvPr id="1" name="5 Gráfico"/>
        <xdr:cNvGraphicFramePr/>
      </xdr:nvGraphicFramePr>
      <xdr:xfrm>
        <a:off x="11591925" y="0"/>
        <a:ext cx="5553075" cy="36004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1</xdr:row>
      <xdr:rowOff>123825</xdr:rowOff>
    </xdr:from>
    <xdr:to>
      <xdr:col>12</xdr:col>
      <xdr:colOff>647700</xdr:colOff>
      <xdr:row>13</xdr:row>
      <xdr:rowOff>247650</xdr:rowOff>
    </xdr:to>
    <xdr:graphicFrame>
      <xdr:nvGraphicFramePr>
        <xdr:cNvPr id="1" name="2 Gráfico"/>
        <xdr:cNvGraphicFramePr/>
      </xdr:nvGraphicFramePr>
      <xdr:xfrm>
        <a:off x="13287375" y="323850"/>
        <a:ext cx="5200650" cy="4076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xdr:row>
      <xdr:rowOff>9525</xdr:rowOff>
    </xdr:from>
    <xdr:to>
      <xdr:col>4</xdr:col>
      <xdr:colOff>142875</xdr:colOff>
      <xdr:row>20</xdr:row>
      <xdr:rowOff>114300</xdr:rowOff>
    </xdr:to>
    <xdr:graphicFrame>
      <xdr:nvGraphicFramePr>
        <xdr:cNvPr id="1" name="2 Gráfico"/>
        <xdr:cNvGraphicFramePr/>
      </xdr:nvGraphicFramePr>
      <xdr:xfrm>
        <a:off x="161925" y="390525"/>
        <a:ext cx="6229350" cy="4676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O30"/>
  <sheetViews>
    <sheetView zoomScale="85" zoomScaleNormal="85" zoomScalePageLayoutView="66" workbookViewId="0" topLeftCell="A1">
      <selection activeCell="N100" sqref="N100"/>
    </sheetView>
  </sheetViews>
  <sheetFormatPr defaultColWidth="11.421875" defaultRowHeight="15"/>
  <cols>
    <col min="1" max="1" width="3.57421875" style="327" customWidth="1"/>
    <col min="2" max="6" width="11.421875" style="327" customWidth="1"/>
    <col min="7" max="7" width="32.140625" style="327" customWidth="1"/>
    <col min="8" max="8" width="4.28125" style="327" customWidth="1"/>
    <col min="9" max="9" width="11.421875" style="327" hidden="1" customWidth="1"/>
    <col min="10" max="13" width="11.421875" style="327" customWidth="1"/>
    <col min="14" max="14" width="18.421875" style="327" customWidth="1"/>
    <col min="15" max="15" width="21.8515625" style="327" customWidth="1"/>
    <col min="16" max="16384" width="11.421875" style="327" customWidth="1"/>
  </cols>
  <sheetData>
    <row r="1" spans="5:12" ht="15">
      <c r="E1" s="355" t="s">
        <v>466</v>
      </c>
      <c r="F1" s="355"/>
      <c r="G1" s="355"/>
      <c r="H1" s="355"/>
      <c r="I1" s="355"/>
      <c r="J1" s="355"/>
      <c r="K1" s="355"/>
      <c r="L1" s="355"/>
    </row>
    <row r="2" spans="5:12" ht="15">
      <c r="E2" s="355"/>
      <c r="F2" s="355"/>
      <c r="G2" s="355"/>
      <c r="H2" s="355"/>
      <c r="I2" s="355"/>
      <c r="J2" s="355"/>
      <c r="K2" s="355"/>
      <c r="L2" s="355"/>
    </row>
    <row r="3" spans="5:12" ht="15">
      <c r="E3" s="355"/>
      <c r="F3" s="355"/>
      <c r="G3" s="355"/>
      <c r="H3" s="355"/>
      <c r="I3" s="355"/>
      <c r="J3" s="355"/>
      <c r="K3" s="355"/>
      <c r="L3" s="355"/>
    </row>
    <row r="4" spans="5:12" ht="9" customHeight="1" thickBot="1">
      <c r="E4" s="355"/>
      <c r="F4" s="355"/>
      <c r="G4" s="355"/>
      <c r="H4" s="355"/>
      <c r="I4" s="355"/>
      <c r="J4" s="355"/>
      <c r="K4" s="355"/>
      <c r="L4" s="355"/>
    </row>
    <row r="5" spans="2:15" ht="15" customHeight="1">
      <c r="B5" s="346" t="s">
        <v>465</v>
      </c>
      <c r="C5" s="347"/>
      <c r="D5" s="347"/>
      <c r="E5" s="347"/>
      <c r="F5" s="347"/>
      <c r="G5" s="348"/>
      <c r="J5" s="346" t="s">
        <v>467</v>
      </c>
      <c r="K5" s="347"/>
      <c r="L5" s="347"/>
      <c r="M5" s="347"/>
      <c r="N5" s="347"/>
      <c r="O5" s="348"/>
    </row>
    <row r="6" spans="2:15" ht="15">
      <c r="B6" s="349"/>
      <c r="C6" s="350"/>
      <c r="D6" s="350"/>
      <c r="E6" s="350"/>
      <c r="F6" s="350"/>
      <c r="G6" s="351"/>
      <c r="J6" s="349"/>
      <c r="K6" s="350"/>
      <c r="L6" s="350"/>
      <c r="M6" s="350"/>
      <c r="N6" s="350"/>
      <c r="O6" s="351"/>
    </row>
    <row r="7" spans="2:15" ht="15">
      <c r="B7" s="349"/>
      <c r="C7" s="350"/>
      <c r="D7" s="350"/>
      <c r="E7" s="350"/>
      <c r="F7" s="350"/>
      <c r="G7" s="351"/>
      <c r="J7" s="349"/>
      <c r="K7" s="350"/>
      <c r="L7" s="350"/>
      <c r="M7" s="350"/>
      <c r="N7" s="350"/>
      <c r="O7" s="351"/>
    </row>
    <row r="8" spans="2:15" ht="15">
      <c r="B8" s="349"/>
      <c r="C8" s="350"/>
      <c r="D8" s="350"/>
      <c r="E8" s="350"/>
      <c r="F8" s="350"/>
      <c r="G8" s="351"/>
      <c r="J8" s="349"/>
      <c r="K8" s="350"/>
      <c r="L8" s="350"/>
      <c r="M8" s="350"/>
      <c r="N8" s="350"/>
      <c r="O8" s="351"/>
    </row>
    <row r="9" spans="2:15" ht="15">
      <c r="B9" s="349"/>
      <c r="C9" s="350"/>
      <c r="D9" s="350"/>
      <c r="E9" s="350"/>
      <c r="F9" s="350"/>
      <c r="G9" s="351"/>
      <c r="J9" s="349"/>
      <c r="K9" s="350"/>
      <c r="L9" s="350"/>
      <c r="M9" s="350"/>
      <c r="N9" s="350"/>
      <c r="O9" s="351"/>
    </row>
    <row r="10" spans="2:15" ht="15">
      <c r="B10" s="349"/>
      <c r="C10" s="350"/>
      <c r="D10" s="350"/>
      <c r="E10" s="350"/>
      <c r="F10" s="350"/>
      <c r="G10" s="351"/>
      <c r="J10" s="349"/>
      <c r="K10" s="350"/>
      <c r="L10" s="350"/>
      <c r="M10" s="350"/>
      <c r="N10" s="350"/>
      <c r="O10" s="351"/>
    </row>
    <row r="11" spans="2:15" ht="15">
      <c r="B11" s="349"/>
      <c r="C11" s="350"/>
      <c r="D11" s="350"/>
      <c r="E11" s="350"/>
      <c r="F11" s="350"/>
      <c r="G11" s="351"/>
      <c r="J11" s="349"/>
      <c r="K11" s="350"/>
      <c r="L11" s="350"/>
      <c r="M11" s="350"/>
      <c r="N11" s="350"/>
      <c r="O11" s="351"/>
    </row>
    <row r="12" spans="2:15" ht="15">
      <c r="B12" s="349"/>
      <c r="C12" s="350"/>
      <c r="D12" s="350"/>
      <c r="E12" s="350"/>
      <c r="F12" s="350"/>
      <c r="G12" s="351"/>
      <c r="J12" s="349"/>
      <c r="K12" s="350"/>
      <c r="L12" s="350"/>
      <c r="M12" s="350"/>
      <c r="N12" s="350"/>
      <c r="O12" s="351"/>
    </row>
    <row r="13" spans="2:15" ht="15">
      <c r="B13" s="349"/>
      <c r="C13" s="350"/>
      <c r="D13" s="350"/>
      <c r="E13" s="350"/>
      <c r="F13" s="350"/>
      <c r="G13" s="351"/>
      <c r="J13" s="349"/>
      <c r="K13" s="350"/>
      <c r="L13" s="350"/>
      <c r="M13" s="350"/>
      <c r="N13" s="350"/>
      <c r="O13" s="351"/>
    </row>
    <row r="14" spans="2:15" ht="15">
      <c r="B14" s="349"/>
      <c r="C14" s="350"/>
      <c r="D14" s="350"/>
      <c r="E14" s="350"/>
      <c r="F14" s="350"/>
      <c r="G14" s="351"/>
      <c r="J14" s="349"/>
      <c r="K14" s="350"/>
      <c r="L14" s="350"/>
      <c r="M14" s="350"/>
      <c r="N14" s="350"/>
      <c r="O14" s="351"/>
    </row>
    <row r="15" spans="2:15" ht="15">
      <c r="B15" s="349"/>
      <c r="C15" s="350"/>
      <c r="D15" s="350"/>
      <c r="E15" s="350"/>
      <c r="F15" s="350"/>
      <c r="G15" s="351"/>
      <c r="J15" s="349"/>
      <c r="K15" s="350"/>
      <c r="L15" s="350"/>
      <c r="M15" s="350"/>
      <c r="N15" s="350"/>
      <c r="O15" s="351"/>
    </row>
    <row r="16" spans="2:15" ht="15">
      <c r="B16" s="349"/>
      <c r="C16" s="350"/>
      <c r="D16" s="350"/>
      <c r="E16" s="350"/>
      <c r="F16" s="350"/>
      <c r="G16" s="351"/>
      <c r="J16" s="349"/>
      <c r="K16" s="350"/>
      <c r="L16" s="350"/>
      <c r="M16" s="350"/>
      <c r="N16" s="350"/>
      <c r="O16" s="351"/>
    </row>
    <row r="17" spans="2:15" ht="15">
      <c r="B17" s="349"/>
      <c r="C17" s="350"/>
      <c r="D17" s="350"/>
      <c r="E17" s="350"/>
      <c r="F17" s="350"/>
      <c r="G17" s="351"/>
      <c r="J17" s="349"/>
      <c r="K17" s="350"/>
      <c r="L17" s="350"/>
      <c r="M17" s="350"/>
      <c r="N17" s="350"/>
      <c r="O17" s="351"/>
    </row>
    <row r="18" spans="2:15" ht="15">
      <c r="B18" s="349"/>
      <c r="C18" s="350"/>
      <c r="D18" s="350"/>
      <c r="E18" s="350"/>
      <c r="F18" s="350"/>
      <c r="G18" s="351"/>
      <c r="J18" s="349"/>
      <c r="K18" s="350"/>
      <c r="L18" s="350"/>
      <c r="M18" s="350"/>
      <c r="N18" s="350"/>
      <c r="O18" s="351"/>
    </row>
    <row r="19" spans="2:15" ht="15">
      <c r="B19" s="349"/>
      <c r="C19" s="350"/>
      <c r="D19" s="350"/>
      <c r="E19" s="350"/>
      <c r="F19" s="350"/>
      <c r="G19" s="351"/>
      <c r="J19" s="349"/>
      <c r="K19" s="350"/>
      <c r="L19" s="350"/>
      <c r="M19" s="350"/>
      <c r="N19" s="350"/>
      <c r="O19" s="351"/>
    </row>
    <row r="20" spans="2:15" ht="15">
      <c r="B20" s="349"/>
      <c r="C20" s="350"/>
      <c r="D20" s="350"/>
      <c r="E20" s="350"/>
      <c r="F20" s="350"/>
      <c r="G20" s="351"/>
      <c r="J20" s="349"/>
      <c r="K20" s="350"/>
      <c r="L20" s="350"/>
      <c r="M20" s="350"/>
      <c r="N20" s="350"/>
      <c r="O20" s="351"/>
    </row>
    <row r="21" spans="2:15" ht="15">
      <c r="B21" s="349"/>
      <c r="C21" s="350"/>
      <c r="D21" s="350"/>
      <c r="E21" s="350"/>
      <c r="F21" s="350"/>
      <c r="G21" s="351"/>
      <c r="J21" s="349"/>
      <c r="K21" s="350"/>
      <c r="L21" s="350"/>
      <c r="M21" s="350"/>
      <c r="N21" s="350"/>
      <c r="O21" s="351"/>
    </row>
    <row r="22" spans="2:15" ht="15">
      <c r="B22" s="349"/>
      <c r="C22" s="350"/>
      <c r="D22" s="350"/>
      <c r="E22" s="350"/>
      <c r="F22" s="350"/>
      <c r="G22" s="351"/>
      <c r="J22" s="349"/>
      <c r="K22" s="350"/>
      <c r="L22" s="350"/>
      <c r="M22" s="350"/>
      <c r="N22" s="350"/>
      <c r="O22" s="351"/>
    </row>
    <row r="23" spans="2:15" ht="15">
      <c r="B23" s="349"/>
      <c r="C23" s="350"/>
      <c r="D23" s="350"/>
      <c r="E23" s="350"/>
      <c r="F23" s="350"/>
      <c r="G23" s="351"/>
      <c r="J23" s="349"/>
      <c r="K23" s="350"/>
      <c r="L23" s="350"/>
      <c r="M23" s="350"/>
      <c r="N23" s="350"/>
      <c r="O23" s="351"/>
    </row>
    <row r="24" spans="2:15" ht="15">
      <c r="B24" s="349"/>
      <c r="C24" s="350"/>
      <c r="D24" s="350"/>
      <c r="E24" s="350"/>
      <c r="F24" s="350"/>
      <c r="G24" s="351"/>
      <c r="J24" s="349"/>
      <c r="K24" s="350"/>
      <c r="L24" s="350"/>
      <c r="M24" s="350"/>
      <c r="N24" s="350"/>
      <c r="O24" s="351"/>
    </row>
    <row r="25" spans="2:15" ht="15">
      <c r="B25" s="349"/>
      <c r="C25" s="350"/>
      <c r="D25" s="350"/>
      <c r="E25" s="350"/>
      <c r="F25" s="350"/>
      <c r="G25" s="351"/>
      <c r="J25" s="349"/>
      <c r="K25" s="350"/>
      <c r="L25" s="350"/>
      <c r="M25" s="350"/>
      <c r="N25" s="350"/>
      <c r="O25" s="351"/>
    </row>
    <row r="26" spans="2:15" ht="15">
      <c r="B26" s="349"/>
      <c r="C26" s="350"/>
      <c r="D26" s="350"/>
      <c r="E26" s="350"/>
      <c r="F26" s="350"/>
      <c r="G26" s="351"/>
      <c r="J26" s="349"/>
      <c r="K26" s="350"/>
      <c r="L26" s="350"/>
      <c r="M26" s="350"/>
      <c r="N26" s="350"/>
      <c r="O26" s="351"/>
    </row>
    <row r="27" spans="2:15" ht="15">
      <c r="B27" s="349"/>
      <c r="C27" s="350"/>
      <c r="D27" s="350"/>
      <c r="E27" s="350"/>
      <c r="F27" s="350"/>
      <c r="G27" s="351"/>
      <c r="J27" s="349"/>
      <c r="K27" s="350"/>
      <c r="L27" s="350"/>
      <c r="M27" s="350"/>
      <c r="N27" s="350"/>
      <c r="O27" s="351"/>
    </row>
    <row r="28" spans="2:15" ht="15">
      <c r="B28" s="349"/>
      <c r="C28" s="350"/>
      <c r="D28" s="350"/>
      <c r="E28" s="350"/>
      <c r="F28" s="350"/>
      <c r="G28" s="351"/>
      <c r="J28" s="349"/>
      <c r="K28" s="350"/>
      <c r="L28" s="350"/>
      <c r="M28" s="350"/>
      <c r="N28" s="350"/>
      <c r="O28" s="351"/>
    </row>
    <row r="29" spans="2:15" ht="15">
      <c r="B29" s="349"/>
      <c r="C29" s="350"/>
      <c r="D29" s="350"/>
      <c r="E29" s="350"/>
      <c r="F29" s="350"/>
      <c r="G29" s="351"/>
      <c r="J29" s="349"/>
      <c r="K29" s="350"/>
      <c r="L29" s="350"/>
      <c r="M29" s="350"/>
      <c r="N29" s="350"/>
      <c r="O29" s="351"/>
    </row>
    <row r="30" spans="2:15" ht="25.5" customHeight="1" thickBot="1">
      <c r="B30" s="352"/>
      <c r="C30" s="353"/>
      <c r="D30" s="353"/>
      <c r="E30" s="353"/>
      <c r="F30" s="353"/>
      <c r="G30" s="354"/>
      <c r="J30" s="352"/>
      <c r="K30" s="353"/>
      <c r="L30" s="353"/>
      <c r="M30" s="353"/>
      <c r="N30" s="353"/>
      <c r="O30" s="354"/>
    </row>
  </sheetData>
  <sheetProtection/>
  <mergeCells count="3">
    <mergeCell ref="B5:G30"/>
    <mergeCell ref="J5:O30"/>
    <mergeCell ref="E1:L4"/>
  </mergeCells>
  <printOptions/>
  <pageMargins left="0.7" right="0.7" top="0.75" bottom="0.75" header="0.3" footer="0.3"/>
  <pageSetup orientation="portrait" paperSize="9" scale="48" r:id="rId2"/>
  <headerFooter>
    <oddFooter>&amp;L11PPL01-V1 AUTODIAGNÓSTICO _ISO 9001_2015  Julio 14</oddFooter>
  </headerFooter>
  <drawing r:id="rId1"/>
</worksheet>
</file>

<file path=xl/worksheets/sheet10.xml><?xml version="1.0" encoding="utf-8"?>
<worksheet xmlns="http://schemas.openxmlformats.org/spreadsheetml/2006/main" xmlns:r="http://schemas.openxmlformats.org/officeDocument/2006/relationships">
  <sheetPr>
    <tabColor rgb="FFFFFF00"/>
  </sheetPr>
  <dimension ref="A1:A1"/>
  <sheetViews>
    <sheetView zoomScale="110" zoomScaleNormal="110" zoomScalePageLayoutView="0" workbookViewId="0" topLeftCell="O1">
      <selection activeCell="W19" sqref="W19"/>
    </sheetView>
  </sheetViews>
  <sheetFormatPr defaultColWidth="11.421875" defaultRowHeight="15"/>
  <cols>
    <col min="1" max="16384" width="11.421875" style="200" customWidth="1"/>
  </cols>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tabColor rgb="FFFF0000"/>
  </sheetPr>
  <dimension ref="A1:H82"/>
  <sheetViews>
    <sheetView zoomScale="80" zoomScaleNormal="80" zoomScalePageLayoutView="0" workbookViewId="0" topLeftCell="A1">
      <pane ySplit="2" topLeftCell="A3" activePane="bottomLeft" state="frozen"/>
      <selection pane="topLeft" activeCell="A1" sqref="A1"/>
      <selection pane="bottomLeft" activeCell="B73" sqref="B73"/>
    </sheetView>
  </sheetViews>
  <sheetFormatPr defaultColWidth="11.421875" defaultRowHeight="15"/>
  <cols>
    <col min="1" max="1" width="45.00390625" style="0" customWidth="1"/>
    <col min="2" max="2" width="30.28125" style="0" customWidth="1"/>
    <col min="3" max="3" width="31.421875" style="0" customWidth="1"/>
    <col min="4" max="4" width="25.7109375" style="0" customWidth="1"/>
    <col min="5" max="5" width="18.421875" style="0" customWidth="1"/>
    <col min="6" max="6" width="19.421875" style="0" customWidth="1"/>
    <col min="7" max="7" width="19.7109375" style="0" customWidth="1"/>
    <col min="8" max="8" width="20.00390625" style="0" customWidth="1"/>
  </cols>
  <sheetData>
    <row r="1" spans="1:8" ht="19.5" customHeight="1" thickBot="1">
      <c r="A1" s="604" t="s">
        <v>458</v>
      </c>
      <c r="B1" s="598" t="s">
        <v>443</v>
      </c>
      <c r="C1" s="599"/>
      <c r="D1" s="599"/>
      <c r="E1" s="599"/>
      <c r="F1" s="600"/>
      <c r="G1" s="608" t="s">
        <v>444</v>
      </c>
      <c r="H1" s="606" t="s">
        <v>439</v>
      </c>
    </row>
    <row r="2" spans="1:8" ht="30.75" thickBot="1">
      <c r="A2" s="605"/>
      <c r="B2" s="212" t="s">
        <v>7</v>
      </c>
      <c r="C2" s="212" t="s">
        <v>440</v>
      </c>
      <c r="D2" s="212" t="s">
        <v>445</v>
      </c>
      <c r="E2" s="212" t="s">
        <v>441</v>
      </c>
      <c r="F2" s="260" t="s">
        <v>442</v>
      </c>
      <c r="G2" s="609"/>
      <c r="H2" s="607"/>
    </row>
    <row r="3" spans="1:8" ht="26.25" thickBot="1">
      <c r="A3" s="283" t="s">
        <v>362</v>
      </c>
      <c r="B3" s="292">
        <f>'4 CONTEXTO'!H5</f>
        <v>0</v>
      </c>
      <c r="C3" s="292"/>
      <c r="D3" s="292"/>
      <c r="E3" s="292"/>
      <c r="F3" s="292"/>
      <c r="G3" s="292"/>
      <c r="H3" s="292"/>
    </row>
    <row r="4" spans="1:8" ht="26.25" thickBot="1">
      <c r="A4" s="276" t="s">
        <v>363</v>
      </c>
      <c r="B4" s="292">
        <f>'4 CONTEXTO'!H9</f>
        <v>0</v>
      </c>
      <c r="C4" s="292"/>
      <c r="D4" s="292"/>
      <c r="E4" s="292"/>
      <c r="F4" s="292"/>
      <c r="G4" s="292"/>
      <c r="H4" s="292"/>
    </row>
    <row r="5" spans="1:8" ht="26.25" thickBot="1">
      <c r="A5" s="276" t="s">
        <v>364</v>
      </c>
      <c r="B5" s="292">
        <f>'4 CONTEXTO'!H15</f>
        <v>0</v>
      </c>
      <c r="C5" s="292"/>
      <c r="D5" s="292"/>
      <c r="E5" s="292"/>
      <c r="F5" s="292"/>
      <c r="G5" s="292"/>
      <c r="H5" s="292"/>
    </row>
    <row r="6" spans="1:8" ht="26.25" thickBot="1">
      <c r="A6" s="276" t="s">
        <v>365</v>
      </c>
      <c r="B6" s="292"/>
      <c r="C6" s="292"/>
      <c r="D6" s="292"/>
      <c r="E6" s="292"/>
      <c r="F6" s="292"/>
      <c r="G6" s="292"/>
      <c r="H6" s="292"/>
    </row>
    <row r="7" spans="1:8" ht="15.75" thickBot="1">
      <c r="A7" s="276" t="s">
        <v>447</v>
      </c>
      <c r="B7" s="292">
        <f>'4 CONTEXTO'!H24</f>
        <v>0</v>
      </c>
      <c r="C7" s="292"/>
      <c r="D7" s="292"/>
      <c r="E7" s="292"/>
      <c r="F7" s="292"/>
      <c r="G7" s="292"/>
      <c r="H7" s="292"/>
    </row>
    <row r="8" spans="1:8" ht="15.75" thickBot="1">
      <c r="A8" s="284" t="s">
        <v>448</v>
      </c>
      <c r="B8" s="292">
        <f>'4 CONTEXTO'!H34</f>
        <v>0</v>
      </c>
      <c r="C8" s="292"/>
      <c r="D8" s="292"/>
      <c r="E8" s="292"/>
      <c r="F8" s="292"/>
      <c r="G8" s="292"/>
      <c r="H8" s="292"/>
    </row>
    <row r="9" spans="1:8" ht="39" thickBot="1">
      <c r="A9" s="285" t="s">
        <v>366</v>
      </c>
      <c r="B9" s="292">
        <f>'5 LIDERAZGO'!H6</f>
        <v>0</v>
      </c>
      <c r="C9" s="292"/>
      <c r="D9" s="292"/>
      <c r="E9" s="292"/>
      <c r="F9" s="292"/>
      <c r="G9" s="292"/>
      <c r="H9" s="292"/>
    </row>
    <row r="10" spans="1:8" ht="15.75" thickBot="1">
      <c r="A10" s="262" t="s">
        <v>177</v>
      </c>
      <c r="B10" s="292">
        <f>'5 LIDERAZGO'!H21</f>
        <v>0</v>
      </c>
      <c r="C10" s="292"/>
      <c r="D10" s="292"/>
      <c r="E10" s="292"/>
      <c r="F10" s="292"/>
      <c r="G10" s="292"/>
      <c r="H10" s="292"/>
    </row>
    <row r="11" spans="1:8" ht="15.75" thickBot="1">
      <c r="A11" s="262" t="s">
        <v>367</v>
      </c>
      <c r="B11" s="292"/>
      <c r="C11" s="292"/>
      <c r="D11" s="292"/>
      <c r="E11" s="292"/>
      <c r="F11" s="292"/>
      <c r="G11" s="292"/>
      <c r="H11" s="292"/>
    </row>
    <row r="12" spans="1:8" ht="15.75" thickBot="1">
      <c r="A12" s="262" t="s">
        <v>437</v>
      </c>
      <c r="B12" s="292">
        <f>'5 LIDERAZGO'!H28</f>
        <v>0</v>
      </c>
      <c r="C12" s="292"/>
      <c r="D12" s="292"/>
      <c r="E12" s="292"/>
      <c r="F12" s="292"/>
      <c r="G12" s="292"/>
      <c r="H12" s="292"/>
    </row>
    <row r="13" spans="1:8" ht="15.75" thickBot="1">
      <c r="A13" s="262" t="s">
        <v>438</v>
      </c>
      <c r="B13" s="292">
        <f>'5 LIDERAZGO'!H33</f>
        <v>0</v>
      </c>
      <c r="C13" s="292"/>
      <c r="D13" s="292"/>
      <c r="E13" s="292"/>
      <c r="F13" s="292"/>
      <c r="G13" s="292"/>
      <c r="H13" s="292"/>
    </row>
    <row r="14" spans="1:8" ht="36.75" thickBot="1">
      <c r="A14" s="286" t="s">
        <v>368</v>
      </c>
      <c r="B14" s="292" t="str">
        <f>'5 LIDERAZGO'!H41</f>
        <v>*Manual de Funciones y Competencias
*Acto administrativo  </v>
      </c>
      <c r="C14" s="292"/>
      <c r="D14" s="292"/>
      <c r="E14" s="292"/>
      <c r="F14" s="292"/>
      <c r="G14" s="292"/>
      <c r="H14" s="292"/>
    </row>
    <row r="15" spans="1:8" ht="26.25" thickBot="1">
      <c r="A15" s="287" t="s">
        <v>359</v>
      </c>
      <c r="B15" s="292"/>
      <c r="C15" s="292"/>
      <c r="D15" s="292"/>
      <c r="E15" s="292"/>
      <c r="F15" s="292"/>
      <c r="G15" s="292"/>
      <c r="H15" s="292"/>
    </row>
    <row r="16" spans="1:8" ht="15.75" thickBot="1">
      <c r="A16" s="261" t="s">
        <v>449</v>
      </c>
      <c r="B16" s="292">
        <f>'6 PLANIFICACIÓN'!H5</f>
        <v>0</v>
      </c>
      <c r="C16" s="292"/>
      <c r="D16" s="292"/>
      <c r="E16" s="292"/>
      <c r="F16" s="292"/>
      <c r="G16" s="292"/>
      <c r="H16" s="292"/>
    </row>
    <row r="17" spans="1:8" ht="87" customHeight="1" thickBot="1">
      <c r="A17" s="261" t="s">
        <v>22</v>
      </c>
      <c r="B17" s="292" t="str">
        <f>'6 PLANIFICACIÓN'!H13</f>
        <v>*Aprobación del Manual 
*Implementación del Manual 
*Acto administrativo 
El SIG debe asegurar la implementación de una metodología que permita planificar de forma sistematica y transparente las  acciones que harán frente a los riesgos y a las oportunidades. 
</v>
      </c>
      <c r="C17" s="292"/>
      <c r="D17" s="292"/>
      <c r="E17" s="292"/>
      <c r="F17" s="292"/>
      <c r="G17" s="292"/>
      <c r="H17" s="292"/>
    </row>
    <row r="18" spans="1:8" ht="26.25" thickBot="1">
      <c r="A18" s="277" t="s">
        <v>360</v>
      </c>
      <c r="B18" s="292"/>
      <c r="C18" s="292"/>
      <c r="D18" s="292"/>
      <c r="E18" s="292"/>
      <c r="F18" s="292"/>
      <c r="G18" s="292"/>
      <c r="H18" s="292"/>
    </row>
    <row r="19" spans="1:8" ht="15.75" thickBot="1">
      <c r="A19" s="278" t="s">
        <v>450</v>
      </c>
      <c r="B19" s="292">
        <f>'6 PLANIFICACIÓN'!H22</f>
        <v>0</v>
      </c>
      <c r="C19" s="292"/>
      <c r="D19" s="292"/>
      <c r="E19" s="292"/>
      <c r="F19" s="292"/>
      <c r="G19" s="292"/>
      <c r="H19" s="292"/>
    </row>
    <row r="20" spans="1:8" ht="25.5" customHeight="1" thickBot="1">
      <c r="A20" s="261" t="s">
        <v>446</v>
      </c>
      <c r="B20" s="292">
        <f>'6 PLANIFICACIÓN'!H33</f>
        <v>0</v>
      </c>
      <c r="C20" s="292"/>
      <c r="D20" s="292"/>
      <c r="E20" s="292"/>
      <c r="F20" s="292"/>
      <c r="G20" s="292"/>
      <c r="H20" s="292"/>
    </row>
    <row r="21" spans="1:8" ht="15" customHeight="1" thickBot="1">
      <c r="A21" s="288" t="s">
        <v>361</v>
      </c>
      <c r="B21" s="292">
        <f>'6 PLANIFICACIÓN'!H41</f>
        <v>0</v>
      </c>
      <c r="C21" s="292"/>
      <c r="D21" s="292"/>
      <c r="E21" s="292"/>
      <c r="F21" s="292"/>
      <c r="G21" s="292"/>
      <c r="H21" s="292"/>
    </row>
    <row r="22" spans="1:8" ht="26.25" thickBot="1">
      <c r="A22" s="263" t="s">
        <v>207</v>
      </c>
      <c r="B22" s="292">
        <f>'7 SOPORTE'!H4</f>
        <v>0</v>
      </c>
      <c r="C22" s="292"/>
      <c r="D22" s="292"/>
      <c r="E22" s="292"/>
      <c r="F22" s="292"/>
      <c r="G22" s="292"/>
      <c r="H22" s="292"/>
    </row>
    <row r="23" spans="1:8" ht="15.75" customHeight="1" thickBot="1">
      <c r="A23" s="264" t="s">
        <v>451</v>
      </c>
      <c r="B23" s="292" t="str">
        <f>'7 SOPORTE'!H13</f>
        <v>*Manual de Funciones y Competencias </v>
      </c>
      <c r="C23" s="292"/>
      <c r="D23" s="292"/>
      <c r="E23" s="292"/>
      <c r="F23" s="292"/>
      <c r="G23" s="292"/>
      <c r="H23" s="292"/>
    </row>
    <row r="24" spans="1:8" ht="15.75" thickBot="1">
      <c r="A24" s="266" t="s">
        <v>39</v>
      </c>
      <c r="B24" s="292">
        <f>'7 SOPORTE'!H17</f>
        <v>0</v>
      </c>
      <c r="C24" s="292"/>
      <c r="D24" s="292"/>
      <c r="E24" s="292"/>
      <c r="F24" s="292"/>
      <c r="G24" s="292"/>
      <c r="H24" s="292"/>
    </row>
    <row r="25" spans="1:8" ht="15.75" customHeight="1" thickBot="1">
      <c r="A25" s="601" t="s">
        <v>452</v>
      </c>
      <c r="B25" s="597">
        <f>'7 SOPORTE'!H22</f>
        <v>0</v>
      </c>
      <c r="C25" s="597"/>
      <c r="D25" s="597"/>
      <c r="E25" s="597"/>
      <c r="F25" s="597"/>
      <c r="G25" s="597"/>
      <c r="H25" s="597"/>
    </row>
    <row r="26" spans="1:8" ht="15.75" thickBot="1">
      <c r="A26" s="602"/>
      <c r="B26" s="597"/>
      <c r="C26" s="597"/>
      <c r="D26" s="597"/>
      <c r="E26" s="597"/>
      <c r="F26" s="597"/>
      <c r="G26" s="597"/>
      <c r="H26" s="597"/>
    </row>
    <row r="27" spans="1:8" ht="15.75" customHeight="1" thickBot="1">
      <c r="A27" s="601" t="s">
        <v>213</v>
      </c>
      <c r="B27" s="292"/>
      <c r="C27" s="292"/>
      <c r="D27" s="292"/>
      <c r="E27" s="292"/>
      <c r="F27" s="292"/>
      <c r="G27" s="292"/>
      <c r="H27" s="292"/>
    </row>
    <row r="28" spans="1:8" ht="24.75" thickBot="1">
      <c r="A28" s="602"/>
      <c r="B28" s="292" t="str">
        <f>'7 SOPORTE'!H27</f>
        <v>* Auditoria Interna de Calidad (informe de auditoria)</v>
      </c>
      <c r="C28" s="292"/>
      <c r="D28" s="292"/>
      <c r="E28" s="292"/>
      <c r="F28" s="292"/>
      <c r="G28" s="292"/>
      <c r="H28" s="292"/>
    </row>
    <row r="29" spans="1:8" ht="15.75" thickBot="1">
      <c r="A29" s="266" t="s">
        <v>214</v>
      </c>
      <c r="B29" s="279">
        <f>'7 SOPORTE'!H34</f>
        <v>0</v>
      </c>
      <c r="C29" s="279"/>
      <c r="D29" s="279"/>
      <c r="E29" s="279"/>
      <c r="F29" s="279"/>
      <c r="G29" s="279"/>
      <c r="H29" s="279"/>
    </row>
    <row r="30" spans="1:8" ht="15" customHeight="1" thickBot="1">
      <c r="A30" s="264" t="s">
        <v>453</v>
      </c>
      <c r="B30" s="280">
        <f>'7 SOPORTE'!H45</f>
        <v>0</v>
      </c>
      <c r="C30" s="280"/>
      <c r="D30" s="280"/>
      <c r="E30" s="280"/>
      <c r="F30" s="280"/>
      <c r="G30" s="280"/>
      <c r="H30" s="280"/>
    </row>
    <row r="31" spans="1:8" ht="15" customHeight="1" thickBot="1">
      <c r="A31" s="291" t="s">
        <v>358</v>
      </c>
      <c r="B31" s="292" t="str">
        <f>'7 SOPORTE'!H52</f>
        <v>*Manual de Funciones y Competencias 
*Fortalecimiento del proceso de gestión del Talento Humano
*Fundamentación de las caracteristicas y logicas del proceso de Talento Humano (selección, vinculación) </v>
      </c>
      <c r="C31" s="292"/>
      <c r="D31" s="292"/>
      <c r="E31" s="292"/>
      <c r="F31" s="292"/>
      <c r="G31" s="292"/>
      <c r="H31" s="292"/>
    </row>
    <row r="32" spans="1:8" ht="15.75" thickBot="1">
      <c r="A32" s="264" t="s">
        <v>357</v>
      </c>
      <c r="B32" s="279">
        <f>'7 SOPORTE'!H59</f>
        <v>0</v>
      </c>
      <c r="C32" s="279"/>
      <c r="D32" s="279"/>
      <c r="E32" s="279"/>
      <c r="F32" s="279"/>
      <c r="G32" s="279"/>
      <c r="H32" s="279"/>
    </row>
    <row r="33" spans="1:8" ht="15" customHeight="1" thickBot="1">
      <c r="A33" s="264" t="s">
        <v>356</v>
      </c>
      <c r="B33" s="280" t="str">
        <f>'7 SOPORTE'!H66</f>
        <v>*Politica Institucional de Comunicaciones
* Acto administrativo  
* Matriz institucional de comunicaciones </v>
      </c>
      <c r="C33" s="280"/>
      <c r="D33" s="280"/>
      <c r="E33" s="280"/>
      <c r="F33" s="280"/>
      <c r="G33" s="280"/>
      <c r="H33" s="280"/>
    </row>
    <row r="34" spans="1:8" ht="27" thickBot="1">
      <c r="A34" s="265" t="s">
        <v>355</v>
      </c>
      <c r="B34" s="279">
        <f>'7 SOPORTE'!H73</f>
        <v>0</v>
      </c>
      <c r="C34" s="279"/>
      <c r="D34" s="279"/>
      <c r="E34" s="279"/>
      <c r="F34" s="279"/>
      <c r="G34" s="279"/>
      <c r="H34" s="279"/>
    </row>
    <row r="35" spans="1:8" ht="15.75" thickBot="1">
      <c r="A35" s="266" t="s">
        <v>58</v>
      </c>
      <c r="B35" s="279">
        <f>'7 SOPORTE'!H78</f>
        <v>0</v>
      </c>
      <c r="C35" s="279"/>
      <c r="D35" s="279"/>
      <c r="E35" s="279"/>
      <c r="F35" s="279"/>
      <c r="G35" s="279"/>
      <c r="H35" s="279"/>
    </row>
    <row r="36" spans="1:8" ht="15" customHeight="1" thickBot="1">
      <c r="A36" s="290" t="s">
        <v>63</v>
      </c>
      <c r="B36" s="279" t="str">
        <f>'7 SOPORTE'!H86</f>
        <v>*Acuerdo y politica que proteja la confidencialidad de la información y el capital estructura e intelectual de la institución </v>
      </c>
      <c r="C36" s="279"/>
      <c r="D36" s="279"/>
      <c r="E36" s="279"/>
      <c r="F36" s="279"/>
      <c r="G36" s="279"/>
      <c r="H36" s="279"/>
    </row>
    <row r="37" spans="1:8" ht="15.75" thickBot="1">
      <c r="A37" s="289" t="s">
        <v>354</v>
      </c>
      <c r="B37" s="279">
        <f>'8 OPERACIÓN'!H3</f>
        <v>0</v>
      </c>
      <c r="C37" s="279"/>
      <c r="D37" s="279"/>
      <c r="E37" s="279"/>
      <c r="F37" s="279"/>
      <c r="G37" s="279"/>
      <c r="H37" s="279"/>
    </row>
    <row r="38" spans="1:8" ht="26.25" thickBot="1">
      <c r="A38" s="267" t="s">
        <v>245</v>
      </c>
      <c r="B38" s="279"/>
      <c r="C38" s="279"/>
      <c r="D38" s="279"/>
      <c r="E38" s="279"/>
      <c r="F38" s="279"/>
      <c r="G38" s="279"/>
      <c r="H38" s="279"/>
    </row>
    <row r="39" spans="1:8" ht="15.75" thickBot="1">
      <c r="A39" s="267" t="s">
        <v>71</v>
      </c>
      <c r="B39" s="279">
        <f>'8 OPERACIÓN'!H17</f>
        <v>0</v>
      </c>
      <c r="C39" s="279"/>
      <c r="D39" s="279"/>
      <c r="E39" s="279"/>
      <c r="F39" s="279"/>
      <c r="G39" s="279"/>
      <c r="H39" s="279"/>
    </row>
    <row r="40" spans="1:8" ht="15.75" thickBot="1">
      <c r="A40" s="603" t="s">
        <v>72</v>
      </c>
      <c r="B40" s="610">
        <f>'8 OPERACIÓN'!H26</f>
        <v>0</v>
      </c>
      <c r="C40" s="610"/>
      <c r="D40" s="610"/>
      <c r="E40" s="610"/>
      <c r="F40" s="610"/>
      <c r="G40" s="610"/>
      <c r="H40" s="610"/>
    </row>
    <row r="41" spans="1:8" ht="15.75" thickBot="1">
      <c r="A41" s="603"/>
      <c r="B41" s="597"/>
      <c r="C41" s="597"/>
      <c r="D41" s="597"/>
      <c r="E41" s="597"/>
      <c r="F41" s="597"/>
      <c r="G41" s="597"/>
      <c r="H41" s="597"/>
    </row>
    <row r="42" spans="1:8" ht="26.25" thickBot="1">
      <c r="A42" s="267" t="s">
        <v>73</v>
      </c>
      <c r="B42" s="280"/>
      <c r="C42" s="280"/>
      <c r="D42" s="280"/>
      <c r="E42" s="280"/>
      <c r="F42" s="280"/>
      <c r="G42" s="280"/>
      <c r="H42" s="280"/>
    </row>
    <row r="43" spans="1:8" ht="51.75" thickBot="1">
      <c r="A43" s="268" t="s">
        <v>454</v>
      </c>
      <c r="B43" s="279">
        <f>'8 OPERACIÓN'!H35</f>
        <v>0</v>
      </c>
      <c r="C43" s="279"/>
      <c r="D43" s="279"/>
      <c r="E43" s="279"/>
      <c r="F43" s="279"/>
      <c r="G43" s="279"/>
      <c r="H43" s="279"/>
    </row>
    <row r="44" spans="1:8" ht="35.25" customHeight="1" thickBot="1">
      <c r="A44" s="268" t="s">
        <v>455</v>
      </c>
      <c r="B44" s="279">
        <f>'8 OPERACIÓN'!H44</f>
        <v>0</v>
      </c>
      <c r="C44" s="279"/>
      <c r="D44" s="279"/>
      <c r="E44" s="279"/>
      <c r="F44" s="279"/>
      <c r="G44" s="279"/>
      <c r="H44" s="279"/>
    </row>
    <row r="45" spans="1:8" ht="26.25" thickBot="1">
      <c r="A45" s="269" t="s">
        <v>265</v>
      </c>
      <c r="B45" s="279">
        <f>'8 OPERACIÓN'!H47</f>
        <v>0</v>
      </c>
      <c r="C45" s="279"/>
      <c r="D45" s="279"/>
      <c r="E45" s="279"/>
      <c r="F45" s="279"/>
      <c r="G45" s="279"/>
      <c r="H45" s="279"/>
    </row>
    <row r="46" spans="1:8" ht="26.25" thickBot="1">
      <c r="A46" s="269" t="s">
        <v>464</v>
      </c>
      <c r="B46" s="597">
        <f>'8 OPERACIÓN'!H51</f>
        <v>0</v>
      </c>
      <c r="C46" s="597"/>
      <c r="D46" s="597"/>
      <c r="E46" s="597"/>
      <c r="F46" s="597"/>
      <c r="G46" s="597"/>
      <c r="H46" s="597"/>
    </row>
    <row r="47" spans="1:8" ht="15.75" thickBot="1">
      <c r="A47" s="267" t="s">
        <v>77</v>
      </c>
      <c r="B47" s="597"/>
      <c r="C47" s="597"/>
      <c r="D47" s="597"/>
      <c r="E47" s="597"/>
      <c r="F47" s="597"/>
      <c r="G47" s="597"/>
      <c r="H47" s="597"/>
    </row>
    <row r="48" spans="1:8" ht="15.75" thickBot="1">
      <c r="A48" s="267" t="s">
        <v>78</v>
      </c>
      <c r="B48" s="279">
        <f>'8 OPERACIÓN'!H56</f>
        <v>0</v>
      </c>
      <c r="C48" s="279"/>
      <c r="D48" s="279"/>
      <c r="E48" s="279"/>
      <c r="F48" s="279"/>
      <c r="G48" s="279"/>
      <c r="H48" s="279"/>
    </row>
    <row r="49" spans="1:8" ht="26.25" thickBot="1">
      <c r="A49" s="267" t="s">
        <v>80</v>
      </c>
      <c r="B49" s="280">
        <f>'8 OPERACIÓN'!H70</f>
        <v>0</v>
      </c>
      <c r="C49" s="280"/>
      <c r="D49" s="280"/>
      <c r="E49" s="280"/>
      <c r="F49" s="280"/>
      <c r="G49" s="280"/>
      <c r="H49" s="280"/>
    </row>
    <row r="50" spans="1:8" ht="15" customHeight="1" thickBot="1">
      <c r="A50" s="267" t="s">
        <v>83</v>
      </c>
      <c r="B50" s="280">
        <f>'8 OPERACIÓN'!H84</f>
        <v>0</v>
      </c>
      <c r="C50" s="280"/>
      <c r="D50" s="280"/>
      <c r="E50" s="280"/>
      <c r="F50" s="280"/>
      <c r="G50" s="280"/>
      <c r="H50" s="280"/>
    </row>
    <row r="51" spans="1:8" ht="26.25" thickBot="1">
      <c r="A51" s="267" t="s">
        <v>84</v>
      </c>
      <c r="B51" s="280">
        <f>'8 OPERACIÓN'!H94</f>
        <v>0</v>
      </c>
      <c r="C51" s="280"/>
      <c r="D51" s="280"/>
      <c r="E51" s="280"/>
      <c r="F51" s="280"/>
      <c r="G51" s="280"/>
      <c r="H51" s="280"/>
    </row>
    <row r="52" spans="1:8" ht="15.75" thickBot="1">
      <c r="A52" s="281" t="s">
        <v>86</v>
      </c>
      <c r="B52" s="292">
        <f>'8 OPERACIÓN'!H102</f>
        <v>0</v>
      </c>
      <c r="C52" s="292"/>
      <c r="D52" s="292"/>
      <c r="E52" s="292"/>
      <c r="F52" s="292"/>
      <c r="G52" s="292"/>
      <c r="H52" s="292"/>
    </row>
    <row r="53" spans="1:8" ht="34.5" customHeight="1" thickBot="1">
      <c r="A53" s="267" t="s">
        <v>352</v>
      </c>
      <c r="B53" s="597">
        <f>'8 OPERACIÓN'!H111</f>
        <v>0</v>
      </c>
      <c r="C53" s="597"/>
      <c r="D53" s="597"/>
      <c r="E53" s="597"/>
      <c r="F53" s="597"/>
      <c r="G53" s="597"/>
      <c r="H53" s="597"/>
    </row>
    <row r="54" spans="1:8" ht="15.75" thickBot="1">
      <c r="A54" s="267" t="s">
        <v>88</v>
      </c>
      <c r="B54" s="597"/>
      <c r="C54" s="597"/>
      <c r="D54" s="597"/>
      <c r="E54" s="597"/>
      <c r="F54" s="597"/>
      <c r="G54" s="597"/>
      <c r="H54" s="597"/>
    </row>
    <row r="55" spans="1:8" ht="26.25" thickBot="1">
      <c r="A55" s="267" t="s">
        <v>90</v>
      </c>
      <c r="B55" s="279">
        <f>'8 OPERACIÓN'!H122</f>
        <v>0</v>
      </c>
      <c r="C55" s="279"/>
      <c r="D55" s="279"/>
      <c r="E55" s="279"/>
      <c r="F55" s="279"/>
      <c r="G55" s="279"/>
      <c r="H55" s="279"/>
    </row>
    <row r="56" spans="1:8" ht="36.75" thickBot="1">
      <c r="A56" s="267" t="s">
        <v>91</v>
      </c>
      <c r="B56" s="279" t="str">
        <f>'8 OPERACIÓN'!H132</f>
        <v>Definir tipo y alcance del control de la provisión externa 
Información para los proveedores </v>
      </c>
      <c r="C56" s="279"/>
      <c r="D56" s="279"/>
      <c r="E56" s="279"/>
      <c r="F56" s="279"/>
      <c r="G56" s="279"/>
      <c r="H56" s="279"/>
    </row>
    <row r="57" spans="1:8" ht="26.25" thickBot="1">
      <c r="A57" s="267" t="s">
        <v>351</v>
      </c>
      <c r="B57" s="280"/>
      <c r="C57" s="280"/>
      <c r="D57" s="280"/>
      <c r="E57" s="280"/>
      <c r="F57" s="280"/>
      <c r="G57" s="280"/>
      <c r="H57" s="280"/>
    </row>
    <row r="58" spans="1:8" ht="26.25" thickBot="1">
      <c r="A58" s="267" t="s">
        <v>94</v>
      </c>
      <c r="B58" s="279">
        <f>'8 OPERACIÓN'!H143</f>
        <v>0</v>
      </c>
      <c r="C58" s="279"/>
      <c r="D58" s="279"/>
      <c r="E58" s="279"/>
      <c r="F58" s="279"/>
      <c r="G58" s="279"/>
      <c r="H58" s="279"/>
    </row>
    <row r="59" spans="1:8" ht="15.75" customHeight="1" thickBot="1">
      <c r="A59" s="267" t="s">
        <v>96</v>
      </c>
      <c r="B59" s="292">
        <f>'8 OPERACIÓN'!H156</f>
        <v>0</v>
      </c>
      <c r="C59" s="292"/>
      <c r="D59" s="292"/>
      <c r="E59" s="292"/>
      <c r="F59" s="292"/>
      <c r="G59" s="292"/>
      <c r="H59" s="292"/>
    </row>
    <row r="60" spans="1:8" ht="26.25" thickBot="1">
      <c r="A60" s="267" t="s">
        <v>97</v>
      </c>
      <c r="B60" s="292">
        <f>'8 OPERACIÓN'!H164</f>
        <v>0</v>
      </c>
      <c r="C60" s="292"/>
      <c r="D60" s="292"/>
      <c r="E60" s="292"/>
      <c r="F60" s="292"/>
      <c r="G60" s="292"/>
      <c r="H60" s="292"/>
    </row>
    <row r="61" spans="1:8" ht="15.75" customHeight="1" thickBot="1">
      <c r="A61" s="267" t="s">
        <v>98</v>
      </c>
      <c r="B61" s="292">
        <f>'8 OPERACIÓN'!H172</f>
        <v>0</v>
      </c>
      <c r="C61" s="292"/>
      <c r="D61" s="292"/>
      <c r="E61" s="292"/>
      <c r="F61" s="292"/>
      <c r="G61" s="292"/>
      <c r="H61" s="292"/>
    </row>
    <row r="62" spans="1:8" ht="15" customHeight="1" thickBot="1">
      <c r="A62" s="267" t="s">
        <v>99</v>
      </c>
      <c r="B62" s="292">
        <f>'8 OPERACIÓN'!H177</f>
        <v>0</v>
      </c>
      <c r="C62" s="292"/>
      <c r="D62" s="292"/>
      <c r="E62" s="292"/>
      <c r="F62" s="292"/>
      <c r="G62" s="292"/>
      <c r="H62" s="292"/>
    </row>
    <row r="63" spans="1:8" ht="15.75" customHeight="1" thickBot="1">
      <c r="A63" s="267" t="s">
        <v>101</v>
      </c>
      <c r="B63" s="292">
        <f>'8 OPERACIÓN'!H188</f>
        <v>0</v>
      </c>
      <c r="C63" s="292"/>
      <c r="D63" s="292"/>
      <c r="E63" s="292"/>
      <c r="F63" s="292"/>
      <c r="G63" s="292"/>
      <c r="H63" s="292"/>
    </row>
    <row r="64" spans="1:8" ht="26.25" thickBot="1">
      <c r="A64" s="282" t="s">
        <v>350</v>
      </c>
      <c r="B64" s="292">
        <f>'8 OPERACIÓN'!H191</f>
        <v>0</v>
      </c>
      <c r="C64" s="292"/>
      <c r="D64" s="292"/>
      <c r="E64" s="292"/>
      <c r="F64" s="292"/>
      <c r="G64" s="292"/>
      <c r="H64" s="292"/>
    </row>
    <row r="65" spans="1:8" ht="26.25" thickBot="1">
      <c r="A65" s="267" t="s">
        <v>369</v>
      </c>
      <c r="B65" s="292"/>
      <c r="C65" s="292"/>
      <c r="D65" s="292"/>
      <c r="E65" s="292"/>
      <c r="F65" s="292"/>
      <c r="G65" s="292"/>
      <c r="H65" s="292"/>
    </row>
    <row r="66" spans="1:8" ht="51.75" thickBot="1">
      <c r="A66" s="268" t="s">
        <v>456</v>
      </c>
      <c r="B66" s="292">
        <f>'8 OPERACIÓN'!H199</f>
        <v>0</v>
      </c>
      <c r="C66" s="292"/>
      <c r="D66" s="292"/>
      <c r="E66" s="292"/>
      <c r="F66" s="292"/>
      <c r="G66" s="292"/>
      <c r="H66" s="292"/>
    </row>
    <row r="67" spans="1:8" ht="26.25" thickBot="1">
      <c r="A67" s="270" t="s">
        <v>457</v>
      </c>
      <c r="B67" s="292">
        <f>'8 OPERACIÓN'!H209</f>
        <v>0</v>
      </c>
      <c r="C67" s="292"/>
      <c r="D67" s="292"/>
      <c r="E67" s="292"/>
      <c r="F67" s="292"/>
      <c r="G67" s="292"/>
      <c r="H67" s="292"/>
    </row>
    <row r="68" spans="1:8" ht="26.25" thickBot="1">
      <c r="A68" s="272" t="s">
        <v>379</v>
      </c>
      <c r="B68" s="292"/>
      <c r="C68" s="292"/>
      <c r="D68" s="292"/>
      <c r="E68" s="292"/>
      <c r="F68" s="292"/>
      <c r="G68" s="292"/>
      <c r="H68" s="292"/>
    </row>
    <row r="69" spans="1:8" ht="24.75" thickBot="1">
      <c r="A69" s="271" t="s">
        <v>460</v>
      </c>
      <c r="B69" s="292" t="str">
        <f>'9 EVALUACIÓN DESEMPEÑO'!H6</f>
        <v>* Informe de auditoria interna de calidad </v>
      </c>
      <c r="C69" s="292"/>
      <c r="D69" s="292"/>
      <c r="E69" s="292"/>
      <c r="F69" s="292"/>
      <c r="G69" s="292"/>
      <c r="H69" s="292"/>
    </row>
    <row r="70" spans="1:8" ht="60.75" thickBot="1">
      <c r="A70" s="273" t="s">
        <v>115</v>
      </c>
      <c r="B70" s="292" t="str">
        <f>'9 EVALUACIÓN DESEMPEÑO'!H14</f>
        <v>*Aplicación del 100% de las encuestas 
*Analisis de los datos 
*Socialización e incorporación al modelo de planeación institucional </v>
      </c>
      <c r="C70" s="292"/>
      <c r="D70" s="292"/>
      <c r="E70" s="292"/>
      <c r="F70" s="292"/>
      <c r="G70" s="292"/>
      <c r="H70" s="292"/>
    </row>
    <row r="71" spans="1:8" ht="84.75" thickBot="1">
      <c r="A71" s="274" t="s">
        <v>116</v>
      </c>
      <c r="B71" s="292" t="str">
        <f>'9 EVALUACIÓN DESEMPEÑO'!H18</f>
        <v>* Informe de satisfacción del cliente 
* En el marco del Sistema de gerencia del plan de desarrollo Institucional y el sistema de gerencia del PDI la UCM debe fortalecer el cumplimiento de metas planificadas </v>
      </c>
      <c r="C71" s="292"/>
      <c r="D71" s="292"/>
      <c r="E71" s="292"/>
      <c r="F71" s="292"/>
      <c r="G71" s="292"/>
      <c r="H71" s="292"/>
    </row>
    <row r="72" spans="1:8" ht="36.75" thickBot="1">
      <c r="A72" s="274" t="s">
        <v>117</v>
      </c>
      <c r="B72" s="292" t="str">
        <f>'9 EVALUACIÓN DESEMPEÑO'!H29</f>
        <v>*Desarrollo de la auditoria 
* Informe de auditoria interna de calidad </v>
      </c>
      <c r="C72" s="292"/>
      <c r="D72" s="292"/>
      <c r="E72" s="292"/>
      <c r="F72" s="292"/>
      <c r="G72" s="292"/>
      <c r="H72" s="292"/>
    </row>
    <row r="73" spans="1:8" ht="36.75" thickBot="1">
      <c r="A73" s="275" t="s">
        <v>461</v>
      </c>
      <c r="B73" s="292" t="str">
        <f>'9 EVALUACIÓN DESEMPEÑO'!H29</f>
        <v>*Desarrollo de la auditoria 
* Informe de auditoria interna de calidad </v>
      </c>
      <c r="C73" s="292"/>
      <c r="D73" s="292"/>
      <c r="E73" s="292"/>
      <c r="F73" s="292"/>
      <c r="G73" s="292"/>
      <c r="H73" s="292"/>
    </row>
    <row r="74" spans="1:8" ht="15.75" thickBot="1">
      <c r="A74" s="271" t="s">
        <v>397</v>
      </c>
      <c r="B74" s="292">
        <f>'9 EVALUACIÓN DESEMPEÑO'!H36</f>
        <v>0</v>
      </c>
      <c r="C74" s="292"/>
      <c r="D74" s="292"/>
      <c r="E74" s="292"/>
      <c r="F74" s="292"/>
      <c r="G74" s="292"/>
      <c r="H74" s="292"/>
    </row>
    <row r="75" spans="1:8" ht="30" customHeight="1" thickBot="1">
      <c r="A75" s="262" t="s">
        <v>402</v>
      </c>
      <c r="B75" s="292" t="str">
        <f>'9 EVALUACIÓN DESEMPEÑO'!H43</f>
        <v>* Informe de Gestión rectoral 
*Informe de medición al plan de desarrollo de cada año
* Informe de tratamiento y control a los no conformes 
*Informes de satisfacción 
*Informe de auditoria interna de calidad 
* Informe de revisión por la dirección </v>
      </c>
      <c r="C75" s="292"/>
      <c r="D75" s="292"/>
      <c r="E75" s="292"/>
      <c r="F75" s="292"/>
      <c r="G75" s="292"/>
      <c r="H75" s="292"/>
    </row>
    <row r="76" spans="1:8" ht="15.75" thickBot="1">
      <c r="A76" s="262" t="s">
        <v>459</v>
      </c>
      <c r="B76" s="292">
        <f>'9 EVALUACIÓN DESEMPEÑO'!H45</f>
        <v>0</v>
      </c>
      <c r="C76" s="292"/>
      <c r="D76" s="292"/>
      <c r="E76" s="292"/>
      <c r="F76" s="292"/>
      <c r="G76" s="292"/>
      <c r="H76" s="292"/>
    </row>
    <row r="77" spans="1:8" ht="15.75" thickBot="1">
      <c r="A77" s="271" t="s">
        <v>418</v>
      </c>
      <c r="B77" s="292">
        <f>'9 EVALUACIÓN DESEMPEÑO'!H60</f>
        <v>0</v>
      </c>
      <c r="C77" s="292"/>
      <c r="D77" s="292"/>
      <c r="E77" s="292"/>
      <c r="F77" s="292"/>
      <c r="G77" s="292"/>
      <c r="H77" s="292"/>
    </row>
    <row r="78" spans="1:8" ht="84.75" thickBot="1">
      <c r="A78" s="320" t="s">
        <v>128</v>
      </c>
      <c r="B78" s="292" t="str">
        <f>'10 MEJORA'!H5</f>
        <v>*  incorporar a los planes de mejoramiento institucional los hallazgos, recomendaciones y acciones para intervenir las no conformidades identificadas en el ejercicio de auditoria interna de calidad </v>
      </c>
      <c r="C78" s="292"/>
      <c r="D78" s="292"/>
      <c r="E78" s="292"/>
      <c r="F78" s="292"/>
      <c r="G78" s="292"/>
      <c r="H78" s="292"/>
    </row>
    <row r="79" spans="1:8" ht="26.25" thickBot="1">
      <c r="A79" s="321" t="s">
        <v>427</v>
      </c>
      <c r="B79" s="292"/>
      <c r="C79" s="292"/>
      <c r="D79" s="292"/>
      <c r="E79" s="292"/>
      <c r="F79" s="292"/>
      <c r="G79" s="292"/>
      <c r="H79" s="292"/>
    </row>
    <row r="80" spans="1:8" ht="60.75" thickBot="1">
      <c r="A80" s="322" t="s">
        <v>463</v>
      </c>
      <c r="B80" s="292" t="str">
        <f>'10 MEJORA'!H12</f>
        <v>* Informe de auditoria interna de calidad 
* Reconfiguración del procedimiento según requisitos de la nueva versión d ela norma </v>
      </c>
      <c r="C80" s="292"/>
      <c r="D80" s="292"/>
      <c r="E80" s="292"/>
      <c r="F80" s="292"/>
      <c r="G80" s="292"/>
      <c r="H80" s="292"/>
    </row>
    <row r="81" spans="1:8" ht="26.25" thickBot="1">
      <c r="A81" s="321" t="s">
        <v>428</v>
      </c>
      <c r="B81" s="292">
        <f>'10 MEJORA'!H25</f>
        <v>0</v>
      </c>
      <c r="C81" s="292"/>
      <c r="D81" s="292"/>
      <c r="E81" s="292"/>
      <c r="F81" s="292"/>
      <c r="G81" s="292"/>
      <c r="H81" s="292"/>
    </row>
    <row r="82" spans="1:8" ht="48.75" thickBot="1">
      <c r="A82" s="323" t="s">
        <v>429</v>
      </c>
      <c r="B82" s="292" t="str">
        <f>'10 MEJORA'!H30</f>
        <v>* Trazabilidad de los informes de gestión y evaluación al SGC 
* Informe de auditoria interna de Calidad </v>
      </c>
      <c r="C82" s="292"/>
      <c r="D82" s="292"/>
      <c r="E82" s="292"/>
      <c r="F82" s="292"/>
      <c r="G82" s="292"/>
      <c r="H82" s="292"/>
    </row>
  </sheetData>
  <sheetProtection/>
  <mergeCells count="35">
    <mergeCell ref="G25:G26"/>
    <mergeCell ref="H25:H26"/>
    <mergeCell ref="B40:B41"/>
    <mergeCell ref="C40:C41"/>
    <mergeCell ref="D40:D41"/>
    <mergeCell ref="E40:E41"/>
    <mergeCell ref="F40:F41"/>
    <mergeCell ref="G40:G41"/>
    <mergeCell ref="H40:H41"/>
    <mergeCell ref="G46:G47"/>
    <mergeCell ref="A40:A41"/>
    <mergeCell ref="A1:A2"/>
    <mergeCell ref="H1:H2"/>
    <mergeCell ref="G1:G2"/>
    <mergeCell ref="B25:B26"/>
    <mergeCell ref="C25:C26"/>
    <mergeCell ref="D25:D26"/>
    <mergeCell ref="E25:E26"/>
    <mergeCell ref="F25:F26"/>
    <mergeCell ref="B46:B47"/>
    <mergeCell ref="C46:C47"/>
    <mergeCell ref="D46:D47"/>
    <mergeCell ref="E46:E47"/>
    <mergeCell ref="F46:F47"/>
    <mergeCell ref="F53:F54"/>
    <mergeCell ref="H46:H47"/>
    <mergeCell ref="G53:G54"/>
    <mergeCell ref="H53:H54"/>
    <mergeCell ref="B1:F1"/>
    <mergeCell ref="A25:A26"/>
    <mergeCell ref="A27:A28"/>
    <mergeCell ref="B53:B54"/>
    <mergeCell ref="C53:C54"/>
    <mergeCell ref="D53:D54"/>
    <mergeCell ref="E53:E5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2:H37"/>
  <sheetViews>
    <sheetView view="pageBreakPreview" zoomScale="70" zoomScaleSheetLayoutView="70" zoomScalePageLayoutView="0" workbookViewId="0" topLeftCell="C22">
      <selection activeCell="G5" sqref="G5:G10"/>
    </sheetView>
  </sheetViews>
  <sheetFormatPr defaultColWidth="11.421875" defaultRowHeight="15"/>
  <cols>
    <col min="1" max="1" width="4.28125" style="1" customWidth="1"/>
    <col min="2" max="2" width="77.8515625" style="106" customWidth="1"/>
    <col min="3" max="3" width="8.00390625" style="3" customWidth="1"/>
    <col min="4" max="4" width="11.8515625" style="3" customWidth="1"/>
    <col min="5" max="5" width="12.00390625" style="3" bestFit="1" customWidth="1"/>
    <col min="6" max="6" width="12.57421875" style="3" bestFit="1" customWidth="1"/>
    <col min="7" max="7" width="45.7109375" style="1" customWidth="1"/>
    <col min="8" max="8" width="24.7109375" style="1" customWidth="1"/>
    <col min="9" max="16384" width="11.421875" style="1" customWidth="1"/>
  </cols>
  <sheetData>
    <row r="1" ht="15.75" thickBot="1"/>
    <row r="2" spans="2:8" s="3" customFormat="1" ht="30" customHeight="1" thickBot="1">
      <c r="B2" s="208" t="s">
        <v>139</v>
      </c>
      <c r="C2" s="209" t="s">
        <v>8</v>
      </c>
      <c r="D2" s="210" t="s">
        <v>3</v>
      </c>
      <c r="E2" s="211" t="s">
        <v>4</v>
      </c>
      <c r="F2" s="212" t="s">
        <v>5</v>
      </c>
      <c r="G2" s="210" t="s">
        <v>6</v>
      </c>
      <c r="H2" s="212" t="s">
        <v>7</v>
      </c>
    </row>
    <row r="3" spans="2:8" ht="15">
      <c r="B3" s="107" t="s">
        <v>362</v>
      </c>
      <c r="C3" s="358"/>
      <c r="D3" s="372">
        <f>((D6*1)+(E6*0.5)+(F6*0))/1</f>
        <v>1</v>
      </c>
      <c r="E3" s="373"/>
      <c r="F3" s="374"/>
      <c r="G3" s="360"/>
      <c r="H3" s="370"/>
    </row>
    <row r="4" spans="2:8" ht="44.25" customHeight="1">
      <c r="B4" s="108" t="s">
        <v>0</v>
      </c>
      <c r="C4" s="359"/>
      <c r="D4" s="375"/>
      <c r="E4" s="376"/>
      <c r="F4" s="377"/>
      <c r="G4" s="361"/>
      <c r="H4" s="371"/>
    </row>
    <row r="5" spans="2:8" ht="76.5" customHeight="1" thickBot="1">
      <c r="B5" s="109" t="s">
        <v>9</v>
      </c>
      <c r="C5" s="23"/>
      <c r="D5" s="18" t="s">
        <v>468</v>
      </c>
      <c r="E5" s="19"/>
      <c r="F5" s="20"/>
      <c r="G5" s="21" t="s">
        <v>469</v>
      </c>
      <c r="H5" s="293"/>
    </row>
    <row r="6" spans="2:8" ht="15.75" thickBot="1">
      <c r="B6" s="110"/>
      <c r="C6" s="24"/>
      <c r="D6" s="25">
        <f>COUNTIF(D5,"X")</f>
        <v>1</v>
      </c>
      <c r="E6" s="6">
        <f>COUNTIF(E5,"X")</f>
        <v>0</v>
      </c>
      <c r="F6" s="7">
        <f>COUNTIF(F5,"X")</f>
        <v>0</v>
      </c>
      <c r="G6" s="26"/>
      <c r="H6" s="294"/>
    </row>
    <row r="7" spans="2:8" ht="30">
      <c r="B7" s="111" t="s">
        <v>363</v>
      </c>
      <c r="C7" s="358"/>
      <c r="D7" s="362">
        <f>((D12*1)+(E12*0.5)+(F12*0))/3</f>
        <v>1</v>
      </c>
      <c r="E7" s="363"/>
      <c r="F7" s="364"/>
      <c r="G7" s="360"/>
      <c r="H7" s="368"/>
    </row>
    <row r="8" spans="2:8" ht="15">
      <c r="B8" s="108" t="s">
        <v>0</v>
      </c>
      <c r="C8" s="359"/>
      <c r="D8" s="365"/>
      <c r="E8" s="366"/>
      <c r="F8" s="367"/>
      <c r="G8" s="361"/>
      <c r="H8" s="369"/>
    </row>
    <row r="9" spans="2:8" ht="90" customHeight="1">
      <c r="B9" s="112" t="s">
        <v>10</v>
      </c>
      <c r="C9" s="17"/>
      <c r="D9" s="9" t="s">
        <v>468</v>
      </c>
      <c r="E9" s="4"/>
      <c r="F9" s="14"/>
      <c r="G9" s="356" t="s">
        <v>470</v>
      </c>
      <c r="H9" s="378"/>
    </row>
    <row r="10" spans="2:8" ht="25.5">
      <c r="B10" s="112" t="s">
        <v>153</v>
      </c>
      <c r="C10" s="17"/>
      <c r="D10" s="9" t="s">
        <v>468</v>
      </c>
      <c r="E10" s="4"/>
      <c r="F10" s="14"/>
      <c r="G10" s="357"/>
      <c r="H10" s="379"/>
    </row>
    <row r="11" spans="2:8" ht="60.75" thickBot="1">
      <c r="B11" s="113" t="s">
        <v>150</v>
      </c>
      <c r="C11" s="22"/>
      <c r="D11" s="10" t="s">
        <v>468</v>
      </c>
      <c r="E11" s="8"/>
      <c r="F11" s="15"/>
      <c r="G11" s="13" t="s">
        <v>471</v>
      </c>
      <c r="H11" s="380"/>
    </row>
    <row r="12" spans="2:8" ht="15.75" thickBot="1">
      <c r="B12" s="110"/>
      <c r="C12" s="24"/>
      <c r="D12" s="25">
        <f>COUNTIF(D9:D11,"X")</f>
        <v>3</v>
      </c>
      <c r="E12" s="6">
        <f>COUNTIF(E9:E11,"X")</f>
        <v>0</v>
      </c>
      <c r="F12" s="7">
        <f>COUNTIF(F9:F11,"X")</f>
        <v>0</v>
      </c>
      <c r="G12" s="26"/>
      <c r="H12" s="294"/>
    </row>
    <row r="13" spans="2:8" ht="30">
      <c r="B13" s="107" t="s">
        <v>364</v>
      </c>
      <c r="C13" s="358"/>
      <c r="D13" s="362">
        <f>((D22*1)+(E22*0.5)+(F22*0))/7</f>
        <v>1</v>
      </c>
      <c r="E13" s="363"/>
      <c r="F13" s="364"/>
      <c r="G13" s="360"/>
      <c r="H13" s="368"/>
    </row>
    <row r="14" spans="2:8" ht="15">
      <c r="B14" s="11" t="s">
        <v>1</v>
      </c>
      <c r="C14" s="359"/>
      <c r="D14" s="365"/>
      <c r="E14" s="366"/>
      <c r="F14" s="367"/>
      <c r="G14" s="361"/>
      <c r="H14" s="369"/>
    </row>
    <row r="15" spans="2:8" s="236" customFormat="1" ht="15">
      <c r="B15" s="105" t="s">
        <v>148</v>
      </c>
      <c r="C15" s="16"/>
      <c r="D15" s="9" t="s">
        <v>468</v>
      </c>
      <c r="E15" s="4"/>
      <c r="F15" s="14"/>
      <c r="G15" s="356" t="s">
        <v>473</v>
      </c>
      <c r="H15" s="378"/>
    </row>
    <row r="16" spans="2:8" s="236" customFormat="1" ht="15">
      <c r="B16" s="105" t="s">
        <v>11</v>
      </c>
      <c r="C16" s="16"/>
      <c r="D16" s="9" t="s">
        <v>468</v>
      </c>
      <c r="E16" s="4"/>
      <c r="F16" s="14"/>
      <c r="G16" s="387"/>
      <c r="H16" s="379"/>
    </row>
    <row r="17" spans="2:8" ht="15">
      <c r="B17" s="105" t="s">
        <v>12</v>
      </c>
      <c r="C17" s="16"/>
      <c r="D17" s="9" t="s">
        <v>468</v>
      </c>
      <c r="E17" s="4"/>
      <c r="F17" s="14"/>
      <c r="G17" s="387"/>
      <c r="H17" s="379"/>
    </row>
    <row r="18" spans="2:8" ht="15">
      <c r="B18" s="105" t="s">
        <v>13</v>
      </c>
      <c r="C18" s="16"/>
      <c r="D18" s="9" t="s">
        <v>468</v>
      </c>
      <c r="E18" s="4"/>
      <c r="F18" s="14"/>
      <c r="G18" s="387"/>
      <c r="H18" s="379"/>
    </row>
    <row r="19" spans="2:8" ht="25.5">
      <c r="B19" s="105" t="s">
        <v>149</v>
      </c>
      <c r="C19" s="16"/>
      <c r="D19" s="9" t="s">
        <v>468</v>
      </c>
      <c r="E19" s="4"/>
      <c r="F19" s="14"/>
      <c r="G19" s="387"/>
      <c r="H19" s="379"/>
    </row>
    <row r="20" spans="2:8" ht="15">
      <c r="B20" s="105" t="s">
        <v>151</v>
      </c>
      <c r="C20" s="16"/>
      <c r="D20" s="9" t="s">
        <v>468</v>
      </c>
      <c r="E20" s="4"/>
      <c r="F20" s="14"/>
      <c r="G20" s="387"/>
      <c r="H20" s="379"/>
    </row>
    <row r="21" spans="2:8" ht="61.5" customHeight="1" thickBot="1">
      <c r="B21" s="109" t="s">
        <v>152</v>
      </c>
      <c r="C21" s="23"/>
      <c r="D21" s="18" t="s">
        <v>468</v>
      </c>
      <c r="E21" s="19"/>
      <c r="F21" s="20"/>
      <c r="G21" s="388"/>
      <c r="H21" s="380"/>
    </row>
    <row r="22" spans="2:8" ht="15.75" thickBot="1">
      <c r="B22" s="27"/>
      <c r="C22" s="28"/>
      <c r="D22" s="25">
        <f>COUNTIF(D15:D21,"X")</f>
        <v>7</v>
      </c>
      <c r="E22" s="6">
        <f>COUNTIF(E21,"X")</f>
        <v>0</v>
      </c>
      <c r="F22" s="7">
        <f>COUNTIF(F15:F21,"X")</f>
        <v>0</v>
      </c>
      <c r="G22" s="26"/>
      <c r="H22" s="294"/>
    </row>
    <row r="23" spans="2:8" ht="15">
      <c r="B23" s="107" t="s">
        <v>365</v>
      </c>
      <c r="C23" s="32"/>
      <c r="D23" s="384">
        <f>((D37*1)+(E37*0.5)+(F37*0))/12</f>
        <v>0.875</v>
      </c>
      <c r="E23" s="385"/>
      <c r="F23" s="386"/>
      <c r="G23" s="30"/>
      <c r="H23" s="295"/>
    </row>
    <row r="24" spans="2:8" ht="90">
      <c r="B24" s="240" t="s">
        <v>165</v>
      </c>
      <c r="C24" s="230"/>
      <c r="D24" s="9" t="s">
        <v>468</v>
      </c>
      <c r="E24" s="4"/>
      <c r="F24" s="14"/>
      <c r="G24" s="12" t="s">
        <v>474</v>
      </c>
      <c r="H24" s="293"/>
    </row>
    <row r="25" spans="2:8" s="236" customFormat="1" ht="45">
      <c r="B25" s="240" t="s">
        <v>154</v>
      </c>
      <c r="C25" s="230"/>
      <c r="D25" s="9" t="s">
        <v>468</v>
      </c>
      <c r="E25" s="4"/>
      <c r="F25" s="14"/>
      <c r="G25" s="12" t="s">
        <v>475</v>
      </c>
      <c r="H25" s="311"/>
    </row>
    <row r="26" spans="2:8" ht="45" customHeight="1">
      <c r="B26" s="240" t="s">
        <v>155</v>
      </c>
      <c r="C26" s="230"/>
      <c r="D26" s="9" t="s">
        <v>468</v>
      </c>
      <c r="E26" s="4"/>
      <c r="F26" s="14"/>
      <c r="G26" s="356" t="s">
        <v>476</v>
      </c>
      <c r="H26" s="311"/>
    </row>
    <row r="27" spans="2:8" ht="15">
      <c r="B27" s="240" t="s">
        <v>157</v>
      </c>
      <c r="C27" s="230"/>
      <c r="D27" s="9" t="s">
        <v>468</v>
      </c>
      <c r="E27" s="4"/>
      <c r="F27" s="14"/>
      <c r="G27" s="357"/>
      <c r="H27" s="311"/>
    </row>
    <row r="28" spans="2:8" ht="105">
      <c r="B28" s="240" t="s">
        <v>156</v>
      </c>
      <c r="C28" s="230"/>
      <c r="D28" s="9"/>
      <c r="E28" s="4" t="s">
        <v>468</v>
      </c>
      <c r="F28" s="14"/>
      <c r="G28" s="21" t="s">
        <v>477</v>
      </c>
      <c r="H28" s="21" t="s">
        <v>478</v>
      </c>
    </row>
    <row r="29" spans="2:8" ht="45">
      <c r="B29" s="240" t="s">
        <v>159</v>
      </c>
      <c r="C29" s="230"/>
      <c r="D29" s="9" t="s">
        <v>468</v>
      </c>
      <c r="E29" s="4"/>
      <c r="F29" s="14"/>
      <c r="G29" s="332" t="s">
        <v>476</v>
      </c>
      <c r="H29" s="311"/>
    </row>
    <row r="30" spans="2:8" ht="31.5" customHeight="1">
      <c r="B30" s="240" t="s">
        <v>158</v>
      </c>
      <c r="C30" s="230"/>
      <c r="D30" s="18"/>
      <c r="E30" s="19" t="s">
        <v>468</v>
      </c>
      <c r="F30" s="20"/>
      <c r="G30" s="333" t="s">
        <v>479</v>
      </c>
      <c r="H30" s="21" t="s">
        <v>480</v>
      </c>
    </row>
    <row r="31" spans="2:8" ht="45">
      <c r="B31" s="240" t="s">
        <v>160</v>
      </c>
      <c r="C31" s="230"/>
      <c r="D31" s="9"/>
      <c r="E31" s="4" t="s">
        <v>468</v>
      </c>
      <c r="F31" s="14"/>
      <c r="G31" s="12" t="s">
        <v>481</v>
      </c>
      <c r="H31" s="21" t="s">
        <v>482</v>
      </c>
    </row>
    <row r="32" spans="2:8" ht="105">
      <c r="B32" s="240" t="s">
        <v>161</v>
      </c>
      <c r="C32" s="230"/>
      <c r="D32" s="9" t="s">
        <v>468</v>
      </c>
      <c r="E32" s="4"/>
      <c r="F32" s="14"/>
      <c r="G32" s="21" t="s">
        <v>477</v>
      </c>
      <c r="H32" s="311"/>
    </row>
    <row r="33" spans="2:8" ht="30">
      <c r="B33" s="240" t="s">
        <v>162</v>
      </c>
      <c r="C33" s="230"/>
      <c r="D33" s="9" t="s">
        <v>468</v>
      </c>
      <c r="E33" s="4"/>
      <c r="F33" s="14"/>
      <c r="G33" s="21" t="s">
        <v>483</v>
      </c>
      <c r="H33" s="331"/>
    </row>
    <row r="34" spans="2:8" s="236" customFormat="1" ht="15">
      <c r="B34" s="240" t="s">
        <v>166</v>
      </c>
      <c r="C34" s="235"/>
      <c r="D34" s="381"/>
      <c r="E34" s="382"/>
      <c r="F34" s="383"/>
      <c r="G34" s="21"/>
      <c r="H34" s="378"/>
    </row>
    <row r="35" spans="2:8" s="236" customFormat="1" ht="30">
      <c r="B35" s="240" t="s">
        <v>163</v>
      </c>
      <c r="C35" s="230"/>
      <c r="D35" s="9" t="s">
        <v>468</v>
      </c>
      <c r="E35" s="4"/>
      <c r="F35" s="14"/>
      <c r="G35" s="21" t="s">
        <v>484</v>
      </c>
      <c r="H35" s="379"/>
    </row>
    <row r="36" spans="2:8" ht="30.75" thickBot="1">
      <c r="B36" s="240" t="s">
        <v>164</v>
      </c>
      <c r="C36" s="230"/>
      <c r="D36" s="9" t="s">
        <v>468</v>
      </c>
      <c r="E36" s="4"/>
      <c r="F36" s="14"/>
      <c r="G36" s="21" t="s">
        <v>484</v>
      </c>
      <c r="H36" s="380"/>
    </row>
    <row r="37" spans="2:8" s="79" customFormat="1" ht="15.75" thickBot="1">
      <c r="B37" s="119"/>
      <c r="C37" s="120"/>
      <c r="D37" s="78">
        <f>COUNTIF(D24:D36,"X")</f>
        <v>9</v>
      </c>
      <c r="E37" s="78">
        <f>COUNTIF(E24:E36,"X")</f>
        <v>3</v>
      </c>
      <c r="F37" s="78">
        <f>COUNTIF(F24:F36,"X")</f>
        <v>0</v>
      </c>
      <c r="G37" s="75"/>
      <c r="H37" s="76"/>
    </row>
  </sheetData>
  <sheetProtection/>
  <mergeCells count="20">
    <mergeCell ref="H7:H8"/>
    <mergeCell ref="D3:F4"/>
    <mergeCell ref="D7:F8"/>
    <mergeCell ref="H9:H11"/>
    <mergeCell ref="H15:H21"/>
    <mergeCell ref="H34:H36"/>
    <mergeCell ref="D34:F34"/>
    <mergeCell ref="D23:F23"/>
    <mergeCell ref="G9:G10"/>
    <mergeCell ref="G15:G21"/>
    <mergeCell ref="G26:G27"/>
    <mergeCell ref="C13:C14"/>
    <mergeCell ref="G13:G14"/>
    <mergeCell ref="D13:F14"/>
    <mergeCell ref="H13:H14"/>
    <mergeCell ref="C3:C4"/>
    <mergeCell ref="C7:C8"/>
    <mergeCell ref="G3:G4"/>
    <mergeCell ref="H3:H4"/>
    <mergeCell ref="G7:G8"/>
  </mergeCells>
  <dataValidations count="1">
    <dataValidation type="list" allowBlank="1" showInputMessage="1" showErrorMessage="1" sqref="D5:F5 D9:F11 D15:F21 D24:D36 E24:F33 E35:F36">
      <formula1>"X"</formula1>
    </dataValidation>
  </dataValidations>
  <printOptions/>
  <pageMargins left="0.7" right="0.7" top="0.75" bottom="0.75" header="0.3" footer="0.3"/>
  <pageSetup horizontalDpi="600" verticalDpi="600" orientation="portrait" scale="51" r:id="rId2"/>
  <drawing r:id="rId1"/>
</worksheet>
</file>

<file path=xl/worksheets/sheet3.xml><?xml version="1.0" encoding="utf-8"?>
<worksheet xmlns="http://schemas.openxmlformats.org/spreadsheetml/2006/main" xmlns:r="http://schemas.openxmlformats.org/officeDocument/2006/relationships">
  <dimension ref="B2:H47"/>
  <sheetViews>
    <sheetView view="pageBreakPreview" zoomScale="90" zoomScaleSheetLayoutView="90" zoomScalePageLayoutView="0" workbookViewId="0" topLeftCell="A16">
      <selection activeCell="H42" sqref="H42"/>
    </sheetView>
  </sheetViews>
  <sheetFormatPr defaultColWidth="11.421875" defaultRowHeight="15"/>
  <cols>
    <col min="1" max="1" width="4.140625" style="2" customWidth="1"/>
    <col min="2" max="2" width="77.140625" style="114" customWidth="1"/>
    <col min="3" max="3" width="7.57421875" style="2" customWidth="1"/>
    <col min="4" max="4" width="11.00390625" style="2" customWidth="1"/>
    <col min="5" max="5" width="8.7109375" style="2" customWidth="1"/>
    <col min="6" max="6" width="11.140625" style="2" customWidth="1"/>
    <col min="7" max="7" width="35.140625" style="2" customWidth="1"/>
    <col min="8" max="8" width="26.28125" style="2" customWidth="1"/>
    <col min="9" max="16384" width="11.421875" style="2" customWidth="1"/>
  </cols>
  <sheetData>
    <row r="1" ht="15.75" thickBot="1"/>
    <row r="2" spans="2:8" ht="33" customHeight="1" thickBot="1">
      <c r="B2" s="213" t="s">
        <v>140</v>
      </c>
      <c r="C2" s="214" t="s">
        <v>8</v>
      </c>
      <c r="D2" s="214" t="s">
        <v>3</v>
      </c>
      <c r="E2" s="214" t="s">
        <v>4</v>
      </c>
      <c r="F2" s="214" t="s">
        <v>5</v>
      </c>
      <c r="G2" s="214" t="s">
        <v>6</v>
      </c>
      <c r="H2" s="215" t="s">
        <v>7</v>
      </c>
    </row>
    <row r="3" spans="2:8" ht="15">
      <c r="B3" s="398" t="s">
        <v>366</v>
      </c>
      <c r="C3" s="358"/>
      <c r="D3" s="372">
        <f>((D16*1)+(E16*0.5)+(F16*0))/10</f>
        <v>0.95</v>
      </c>
      <c r="E3" s="373"/>
      <c r="F3" s="374"/>
      <c r="G3" s="360"/>
      <c r="H3" s="370"/>
    </row>
    <row r="4" spans="2:8" ht="15">
      <c r="B4" s="399"/>
      <c r="C4" s="359"/>
      <c r="D4" s="400"/>
      <c r="E4" s="401"/>
      <c r="F4" s="402"/>
      <c r="G4" s="361"/>
      <c r="H4" s="371"/>
    </row>
    <row r="5" spans="2:8" ht="25.5">
      <c r="B5" s="121" t="s">
        <v>14</v>
      </c>
      <c r="C5" s="100"/>
      <c r="D5" s="403"/>
      <c r="E5" s="404"/>
      <c r="F5" s="405"/>
      <c r="G5" s="101"/>
      <c r="H5" s="99"/>
    </row>
    <row r="6" spans="2:8" ht="66" customHeight="1">
      <c r="B6" s="122" t="s">
        <v>168</v>
      </c>
      <c r="C6" s="56"/>
      <c r="D6" s="57" t="s">
        <v>468</v>
      </c>
      <c r="E6" s="58"/>
      <c r="F6" s="59"/>
      <c r="G6" s="307" t="s">
        <v>485</v>
      </c>
      <c r="H6" s="334"/>
    </row>
    <row r="7" spans="2:8" ht="90.75" customHeight="1">
      <c r="B7" s="122" t="s">
        <v>167</v>
      </c>
      <c r="C7" s="56"/>
      <c r="D7" s="57" t="s">
        <v>468</v>
      </c>
      <c r="E7" s="58"/>
      <c r="F7" s="59"/>
      <c r="G7" s="307" t="s">
        <v>486</v>
      </c>
      <c r="H7" s="298"/>
    </row>
    <row r="8" spans="2:8" ht="24">
      <c r="B8" s="122" t="s">
        <v>169</v>
      </c>
      <c r="C8" s="56"/>
      <c r="D8" s="57" t="s">
        <v>468</v>
      </c>
      <c r="E8" s="58"/>
      <c r="F8" s="59"/>
      <c r="G8" s="307" t="s">
        <v>487</v>
      </c>
      <c r="H8" s="298"/>
    </row>
    <row r="9" spans="2:8" ht="93.75" customHeight="1">
      <c r="B9" s="122" t="s">
        <v>170</v>
      </c>
      <c r="C9" s="56"/>
      <c r="D9" s="57"/>
      <c r="E9" s="58" t="s">
        <v>468</v>
      </c>
      <c r="F9" s="59"/>
      <c r="G9" s="307" t="s">
        <v>488</v>
      </c>
      <c r="H9" s="307" t="s">
        <v>489</v>
      </c>
    </row>
    <row r="10" spans="2:8" ht="51.75" customHeight="1">
      <c r="B10" s="122" t="s">
        <v>171</v>
      </c>
      <c r="C10" s="56"/>
      <c r="D10" s="57" t="s">
        <v>468</v>
      </c>
      <c r="E10" s="58"/>
      <c r="F10" s="59"/>
      <c r="G10" s="307" t="s">
        <v>490</v>
      </c>
      <c r="H10" s="298"/>
    </row>
    <row r="11" spans="2:8" ht="87.75" customHeight="1">
      <c r="B11" s="122" t="s">
        <v>172</v>
      </c>
      <c r="C11" s="56"/>
      <c r="D11" s="57" t="s">
        <v>468</v>
      </c>
      <c r="E11" s="58"/>
      <c r="F11" s="59"/>
      <c r="G11" s="389" t="s">
        <v>491</v>
      </c>
      <c r="H11" s="298"/>
    </row>
    <row r="12" spans="2:8" ht="15">
      <c r="B12" s="122" t="s">
        <v>173</v>
      </c>
      <c r="C12" s="56"/>
      <c r="D12" s="57" t="s">
        <v>468</v>
      </c>
      <c r="E12" s="58"/>
      <c r="F12" s="59"/>
      <c r="G12" s="390"/>
      <c r="H12" s="298"/>
    </row>
    <row r="13" spans="2:8" ht="24">
      <c r="B13" s="122" t="s">
        <v>174</v>
      </c>
      <c r="C13" s="56"/>
      <c r="D13" s="57" t="s">
        <v>468</v>
      </c>
      <c r="E13" s="58"/>
      <c r="F13" s="59"/>
      <c r="G13" s="390"/>
      <c r="H13" s="298"/>
    </row>
    <row r="14" spans="2:8" ht="15">
      <c r="B14" s="122" t="s">
        <v>175</v>
      </c>
      <c r="C14" s="60"/>
      <c r="D14" s="61" t="s">
        <v>468</v>
      </c>
      <c r="E14" s="62"/>
      <c r="F14" s="63"/>
      <c r="G14" s="390"/>
      <c r="H14" s="298"/>
    </row>
    <row r="15" spans="2:8" ht="24">
      <c r="B15" s="122" t="s">
        <v>176</v>
      </c>
      <c r="C15" s="60"/>
      <c r="D15" s="61" t="s">
        <v>468</v>
      </c>
      <c r="E15" s="62"/>
      <c r="F15" s="63"/>
      <c r="G15" s="390"/>
      <c r="H15" s="298"/>
    </row>
    <row r="16" spans="2:8" ht="15">
      <c r="B16" s="122"/>
      <c r="C16" s="58"/>
      <c r="D16" s="58">
        <f>COUNTIF(D6:D15,"X")</f>
        <v>9</v>
      </c>
      <c r="E16" s="58">
        <f>COUNTIF(E6:E15,"X")</f>
        <v>1</v>
      </c>
      <c r="F16" s="58">
        <f>COUNTIF(F6:F15,"X")</f>
        <v>0</v>
      </c>
      <c r="G16" s="297"/>
      <c r="H16" s="298"/>
    </row>
    <row r="17" spans="2:8" ht="15.75" thickBot="1">
      <c r="B17" s="122"/>
      <c r="C17" s="125"/>
      <c r="D17" s="127"/>
      <c r="E17" s="126"/>
      <c r="F17" s="128"/>
      <c r="G17" s="297"/>
      <c r="H17" s="298"/>
    </row>
    <row r="18" spans="2:8" ht="15">
      <c r="B18" s="398" t="s">
        <v>177</v>
      </c>
      <c r="C18" s="358"/>
      <c r="D18" s="372">
        <f>((D24*1)+(E24*0.5)+(F24*0))/3</f>
        <v>0.8333333333333334</v>
      </c>
      <c r="E18" s="373"/>
      <c r="F18" s="374"/>
      <c r="G18" s="406"/>
      <c r="H18" s="368"/>
    </row>
    <row r="19" spans="2:8" ht="5.25" customHeight="1">
      <c r="B19" s="399"/>
      <c r="C19" s="359"/>
      <c r="D19" s="400"/>
      <c r="E19" s="401"/>
      <c r="F19" s="402"/>
      <c r="G19" s="407"/>
      <c r="H19" s="369"/>
    </row>
    <row r="20" spans="2:8" ht="25.5">
      <c r="B20" s="121" t="s">
        <v>15</v>
      </c>
      <c r="C20" s="100"/>
      <c r="D20" s="403"/>
      <c r="E20" s="404"/>
      <c r="F20" s="405"/>
      <c r="G20" s="299"/>
      <c r="H20" s="300"/>
    </row>
    <row r="21" spans="2:8" ht="37.5" customHeight="1">
      <c r="B21" s="121" t="s">
        <v>178</v>
      </c>
      <c r="C21" s="56"/>
      <c r="D21" s="57" t="s">
        <v>468</v>
      </c>
      <c r="E21" s="58"/>
      <c r="F21" s="59"/>
      <c r="G21" s="307" t="s">
        <v>492</v>
      </c>
      <c r="H21" s="334"/>
    </row>
    <row r="22" spans="2:8" ht="38.25">
      <c r="B22" s="121" t="s">
        <v>179</v>
      </c>
      <c r="C22" s="56"/>
      <c r="D22" s="57"/>
      <c r="E22" s="58" t="s">
        <v>468</v>
      </c>
      <c r="F22" s="59"/>
      <c r="G22" s="307" t="s">
        <v>481</v>
      </c>
      <c r="H22" s="307" t="s">
        <v>482</v>
      </c>
    </row>
    <row r="23" spans="2:8" ht="101.25">
      <c r="B23" s="121" t="s">
        <v>180</v>
      </c>
      <c r="C23" s="56"/>
      <c r="D23" s="57" t="s">
        <v>468</v>
      </c>
      <c r="E23" s="58"/>
      <c r="F23" s="59"/>
      <c r="G23" s="307" t="s">
        <v>493</v>
      </c>
      <c r="H23" s="335"/>
    </row>
    <row r="24" spans="2:8" ht="15.75" thickBot="1">
      <c r="B24" s="122"/>
      <c r="C24" s="58"/>
      <c r="D24" s="58">
        <f>COUNTIF(D21:D23,"X")</f>
        <v>2</v>
      </c>
      <c r="E24" s="58">
        <f>COUNTIF(E21:E23,"X")</f>
        <v>1</v>
      </c>
      <c r="F24" s="58">
        <f>COUNTIF(F21:F23,"X")</f>
        <v>0</v>
      </c>
      <c r="G24" s="297"/>
      <c r="H24" s="298"/>
    </row>
    <row r="25" spans="2:8" ht="15.75" thickBot="1">
      <c r="B25" s="124"/>
      <c r="C25" s="123"/>
      <c r="D25" s="123"/>
      <c r="E25" s="123"/>
      <c r="F25" s="123"/>
      <c r="G25" s="301"/>
      <c r="H25" s="302"/>
    </row>
    <row r="26" spans="2:8" ht="15">
      <c r="B26" s="115" t="s">
        <v>367</v>
      </c>
      <c r="C26" s="408"/>
      <c r="D26" s="411">
        <f>((D37*1)+(E37*0.5)+(F37*0))/7</f>
        <v>1</v>
      </c>
      <c r="E26" s="412"/>
      <c r="F26" s="413"/>
      <c r="G26" s="406"/>
      <c r="H26" s="368"/>
    </row>
    <row r="27" spans="2:8" ht="37.5" customHeight="1">
      <c r="B27" s="241" t="s">
        <v>203</v>
      </c>
      <c r="C27" s="359"/>
      <c r="D27" s="375"/>
      <c r="E27" s="376"/>
      <c r="F27" s="377"/>
      <c r="G27" s="409"/>
      <c r="H27" s="410"/>
    </row>
    <row r="28" spans="2:8" ht="79.5" customHeight="1">
      <c r="B28" s="117" t="s">
        <v>181</v>
      </c>
      <c r="C28" s="35"/>
      <c r="D28" s="57" t="s">
        <v>468</v>
      </c>
      <c r="E28" s="58"/>
      <c r="F28" s="59"/>
      <c r="G28" s="389" t="s">
        <v>544</v>
      </c>
      <c r="H28" s="395"/>
    </row>
    <row r="29" spans="2:8" ht="57" customHeight="1">
      <c r="B29" s="117" t="s">
        <v>182</v>
      </c>
      <c r="C29" s="35"/>
      <c r="D29" s="57" t="s">
        <v>468</v>
      </c>
      <c r="E29" s="58"/>
      <c r="F29" s="59"/>
      <c r="G29" s="390"/>
      <c r="H29" s="396"/>
    </row>
    <row r="30" spans="2:8" ht="56.25" customHeight="1">
      <c r="B30" s="117" t="s">
        <v>16</v>
      </c>
      <c r="C30" s="35"/>
      <c r="D30" s="57" t="s">
        <v>468</v>
      </c>
      <c r="E30" s="58"/>
      <c r="F30" s="59"/>
      <c r="G30" s="390"/>
      <c r="H30" s="396"/>
    </row>
    <row r="31" spans="2:8" ht="49.5" customHeight="1">
      <c r="B31" s="117" t="s">
        <v>183</v>
      </c>
      <c r="C31" s="35"/>
      <c r="D31" s="57" t="s">
        <v>468</v>
      </c>
      <c r="E31" s="58"/>
      <c r="F31" s="59"/>
      <c r="G31" s="391"/>
      <c r="H31" s="397"/>
    </row>
    <row r="32" spans="2:8" ht="15">
      <c r="B32" s="117"/>
      <c r="C32" s="35"/>
      <c r="D32" s="418"/>
      <c r="E32" s="419"/>
      <c r="F32" s="420"/>
      <c r="G32" s="296"/>
      <c r="H32" s="303"/>
    </row>
    <row r="33" spans="2:8" ht="27.75">
      <c r="B33" s="242" t="s">
        <v>204</v>
      </c>
      <c r="C33" s="35"/>
      <c r="D33" s="418"/>
      <c r="E33" s="419"/>
      <c r="F33" s="420"/>
      <c r="G33" s="296"/>
      <c r="H33" s="395"/>
    </row>
    <row r="34" spans="2:8" ht="56.25" customHeight="1">
      <c r="B34" s="117" t="s">
        <v>184</v>
      </c>
      <c r="C34" s="35"/>
      <c r="D34" s="57" t="s">
        <v>468</v>
      </c>
      <c r="E34" s="58"/>
      <c r="F34" s="59"/>
      <c r="G34" s="389" t="s">
        <v>494</v>
      </c>
      <c r="H34" s="396"/>
    </row>
    <row r="35" spans="2:8" ht="15">
      <c r="B35" s="117" t="s">
        <v>185</v>
      </c>
      <c r="C35" s="35"/>
      <c r="D35" s="57" t="s">
        <v>468</v>
      </c>
      <c r="E35" s="58"/>
      <c r="F35" s="59"/>
      <c r="G35" s="390"/>
      <c r="H35" s="396"/>
    </row>
    <row r="36" spans="2:8" ht="15.75" thickBot="1">
      <c r="B36" s="117" t="s">
        <v>186</v>
      </c>
      <c r="C36" s="37"/>
      <c r="D36" s="61" t="s">
        <v>468</v>
      </c>
      <c r="E36" s="164"/>
      <c r="F36" s="63"/>
      <c r="G36" s="439"/>
      <c r="H36" s="414"/>
    </row>
    <row r="37" spans="2:8" s="81" customFormat="1" ht="15.75" thickBot="1">
      <c r="B37" s="118"/>
      <c r="C37" s="80"/>
      <c r="D37" s="64">
        <f>COUNTIF(D28:D36,"X")</f>
        <v>7</v>
      </c>
      <c r="E37" s="65">
        <f>COUNTIF(E28:E36,"X")</f>
        <v>0</v>
      </c>
      <c r="F37" s="66">
        <f>COUNTIF(F28:F36,"X")</f>
        <v>0</v>
      </c>
      <c r="G37" s="304"/>
      <c r="H37" s="305"/>
    </row>
    <row r="38" spans="2:8" ht="15">
      <c r="B38" s="415" t="s">
        <v>368</v>
      </c>
      <c r="C38" s="430"/>
      <c r="D38" s="421">
        <f>((D47*1)+(E47*0.5)+(F47*0))/6</f>
        <v>0.9166666666666666</v>
      </c>
      <c r="E38" s="422"/>
      <c r="F38" s="423"/>
      <c r="G38" s="433"/>
      <c r="H38" s="434"/>
    </row>
    <row r="39" spans="2:8" ht="12" customHeight="1">
      <c r="B39" s="416"/>
      <c r="C39" s="431"/>
      <c r="D39" s="424"/>
      <c r="E39" s="425"/>
      <c r="F39" s="426"/>
      <c r="G39" s="435"/>
      <c r="H39" s="436"/>
    </row>
    <row r="40" spans="2:8" ht="11.25" customHeight="1">
      <c r="B40" s="417"/>
      <c r="C40" s="432"/>
      <c r="D40" s="427"/>
      <c r="E40" s="428"/>
      <c r="F40" s="429"/>
      <c r="G40" s="437"/>
      <c r="H40" s="438"/>
    </row>
    <row r="41" spans="2:8" ht="56.25" customHeight="1">
      <c r="B41" s="131" t="s">
        <v>17</v>
      </c>
      <c r="C41" s="36"/>
      <c r="D41" s="57"/>
      <c r="E41" s="58" t="s">
        <v>468</v>
      </c>
      <c r="F41" s="59"/>
      <c r="G41" s="313" t="s">
        <v>479</v>
      </c>
      <c r="H41" s="313" t="s">
        <v>545</v>
      </c>
    </row>
    <row r="42" spans="2:8" ht="97.5" customHeight="1">
      <c r="B42" s="338" t="s">
        <v>18</v>
      </c>
      <c r="C42" s="134"/>
      <c r="D42" s="58" t="s">
        <v>468</v>
      </c>
      <c r="E42" s="58"/>
      <c r="F42" s="58"/>
      <c r="G42" s="313" t="s">
        <v>474</v>
      </c>
      <c r="H42" s="336"/>
    </row>
    <row r="43" spans="2:8" ht="113.25" customHeight="1">
      <c r="B43" s="131" t="s">
        <v>187</v>
      </c>
      <c r="C43" s="134"/>
      <c r="D43" s="58" t="s">
        <v>468</v>
      </c>
      <c r="E43" s="58"/>
      <c r="F43" s="58"/>
      <c r="G43" s="392" t="s">
        <v>491</v>
      </c>
      <c r="H43" s="336"/>
    </row>
    <row r="44" spans="2:8" ht="26.25">
      <c r="B44" s="131" t="s">
        <v>188</v>
      </c>
      <c r="C44" s="134"/>
      <c r="D44" s="58" t="s">
        <v>468</v>
      </c>
      <c r="E44" s="58"/>
      <c r="F44" s="58"/>
      <c r="G44" s="393"/>
      <c r="H44" s="336"/>
    </row>
    <row r="45" spans="2:8" ht="15">
      <c r="B45" s="131" t="s">
        <v>19</v>
      </c>
      <c r="C45" s="134"/>
      <c r="D45" s="58" t="s">
        <v>468</v>
      </c>
      <c r="E45" s="58"/>
      <c r="F45" s="58"/>
      <c r="G45" s="393"/>
      <c r="H45" s="336"/>
    </row>
    <row r="46" spans="2:8" ht="26.25">
      <c r="B46" s="131" t="s">
        <v>20</v>
      </c>
      <c r="C46" s="134"/>
      <c r="D46" s="58" t="s">
        <v>468</v>
      </c>
      <c r="E46" s="58"/>
      <c r="F46" s="58"/>
      <c r="G46" s="394"/>
      <c r="H46" s="337"/>
    </row>
    <row r="47" spans="2:8" s="81" customFormat="1" ht="15.75" thickBot="1">
      <c r="B47" s="130"/>
      <c r="C47" s="132"/>
      <c r="D47" s="133">
        <f>COUNTIF(D41:D46,"X")</f>
        <v>5</v>
      </c>
      <c r="E47" s="133">
        <f>COUNTIF(E41:E46,"X")</f>
        <v>1</v>
      </c>
      <c r="F47" s="133">
        <f>COUNTIF(F41:F46,"X")</f>
        <v>0</v>
      </c>
      <c r="G47" s="136"/>
      <c r="H47" s="137"/>
    </row>
  </sheetData>
  <sheetProtection/>
  <mergeCells count="26">
    <mergeCell ref="H33:H36"/>
    <mergeCell ref="B38:B40"/>
    <mergeCell ref="D32:F32"/>
    <mergeCell ref="D33:F33"/>
    <mergeCell ref="D38:F40"/>
    <mergeCell ref="C38:C40"/>
    <mergeCell ref="G38:H40"/>
    <mergeCell ref="G34:G36"/>
    <mergeCell ref="C3:C4"/>
    <mergeCell ref="G3:G4"/>
    <mergeCell ref="C26:C27"/>
    <mergeCell ref="G26:G27"/>
    <mergeCell ref="H26:H27"/>
    <mergeCell ref="D26:F27"/>
    <mergeCell ref="H18:H19"/>
    <mergeCell ref="G11:G15"/>
    <mergeCell ref="G28:G31"/>
    <mergeCell ref="G43:G46"/>
    <mergeCell ref="H28:H31"/>
    <mergeCell ref="B3:B4"/>
    <mergeCell ref="B18:B19"/>
    <mergeCell ref="D3:F5"/>
    <mergeCell ref="C18:C19"/>
    <mergeCell ref="D18:F20"/>
    <mergeCell ref="G18:G19"/>
    <mergeCell ref="H3:H4"/>
  </mergeCells>
  <dataValidations count="1">
    <dataValidation type="list" allowBlank="1" showInputMessage="1" showErrorMessage="1" sqref="C41:F46 C21:F23 E34:F36 E28:F31 C28:D36 C6:F15">
      <formula1>"X"</formula1>
    </dataValidation>
  </dataValidations>
  <printOptions/>
  <pageMargins left="0.7" right="0.7" top="0.75" bottom="0.75" header="0.3" footer="0.3"/>
  <pageSetup horizontalDpi="600" verticalDpi="600" orientation="portrait" scale="56" r:id="rId2"/>
  <drawing r:id="rId1"/>
</worksheet>
</file>

<file path=xl/worksheets/sheet4.xml><?xml version="1.0" encoding="utf-8"?>
<worksheet xmlns="http://schemas.openxmlformats.org/spreadsheetml/2006/main" xmlns:r="http://schemas.openxmlformats.org/officeDocument/2006/relationships">
  <dimension ref="B1:H47"/>
  <sheetViews>
    <sheetView view="pageBreakPreview" zoomScaleSheetLayoutView="100" zoomScalePageLayoutView="0" workbookViewId="0" topLeftCell="B37">
      <selection activeCell="G33" sqref="G33:G37"/>
    </sheetView>
  </sheetViews>
  <sheetFormatPr defaultColWidth="11.421875" defaultRowHeight="15"/>
  <cols>
    <col min="1" max="1" width="4.28125" style="1" customWidth="1"/>
    <col min="2" max="2" width="87.7109375" style="106" customWidth="1"/>
    <col min="3" max="3" width="8.140625" style="1" customWidth="1"/>
    <col min="4" max="4" width="12.421875" style="1" customWidth="1"/>
    <col min="5" max="5" width="11.140625" style="1" customWidth="1"/>
    <col min="6" max="6" width="10.57421875" style="1" customWidth="1"/>
    <col min="7" max="7" width="31.140625" style="1" customWidth="1"/>
    <col min="8" max="8" width="29.140625" style="1" customWidth="1"/>
    <col min="9" max="16384" width="11.421875" style="1" customWidth="1"/>
  </cols>
  <sheetData>
    <row r="1" ht="15.75" thickBot="1">
      <c r="F1" s="82"/>
    </row>
    <row r="2" spans="2:8" ht="33.75" customHeight="1" thickBot="1">
      <c r="B2" s="219" t="s">
        <v>146</v>
      </c>
      <c r="C2" s="216" t="s">
        <v>8</v>
      </c>
      <c r="D2" s="217" t="s">
        <v>3</v>
      </c>
      <c r="E2" s="214" t="s">
        <v>4</v>
      </c>
      <c r="F2" s="215" t="s">
        <v>5</v>
      </c>
      <c r="G2" s="218" t="s">
        <v>6</v>
      </c>
      <c r="H2" s="215" t="s">
        <v>7</v>
      </c>
    </row>
    <row r="3" spans="2:8" ht="15">
      <c r="B3" s="54" t="s">
        <v>359</v>
      </c>
      <c r="C3" s="441"/>
      <c r="D3" s="362">
        <f>((D10*1)+(E10*0.5)+(F10*0))/5</f>
        <v>1</v>
      </c>
      <c r="E3" s="363"/>
      <c r="F3" s="364"/>
      <c r="G3" s="443"/>
      <c r="H3" s="370"/>
    </row>
    <row r="4" spans="2:8" ht="15">
      <c r="B4" s="55" t="s">
        <v>2</v>
      </c>
      <c r="C4" s="442"/>
      <c r="D4" s="365"/>
      <c r="E4" s="366"/>
      <c r="F4" s="367"/>
      <c r="G4" s="444"/>
      <c r="H4" s="371"/>
    </row>
    <row r="5" spans="2:8" ht="93" customHeight="1">
      <c r="B5" s="46" t="s">
        <v>189</v>
      </c>
      <c r="C5" s="83"/>
      <c r="D5" s="84" t="s">
        <v>468</v>
      </c>
      <c r="E5" s="4"/>
      <c r="F5" s="14"/>
      <c r="G5" s="307" t="s">
        <v>495</v>
      </c>
      <c r="H5" s="293"/>
    </row>
    <row r="6" spans="2:8" ht="101.25" customHeight="1">
      <c r="B6" s="46" t="s">
        <v>21</v>
      </c>
      <c r="C6" s="83"/>
      <c r="D6" s="84" t="s">
        <v>468</v>
      </c>
      <c r="E6" s="4"/>
      <c r="F6" s="14"/>
      <c r="G6" s="389" t="s">
        <v>496</v>
      </c>
      <c r="H6" s="311"/>
    </row>
    <row r="7" spans="2:8" ht="15">
      <c r="B7" s="46" t="s">
        <v>190</v>
      </c>
      <c r="C7" s="83"/>
      <c r="D7" s="84" t="s">
        <v>468</v>
      </c>
      <c r="E7" s="4"/>
      <c r="F7" s="14"/>
      <c r="G7" s="390"/>
      <c r="H7" s="311"/>
    </row>
    <row r="8" spans="2:8" s="236" customFormat="1" ht="22.5">
      <c r="B8" s="46" t="s">
        <v>191</v>
      </c>
      <c r="C8" s="83"/>
      <c r="D8" s="84" t="s">
        <v>468</v>
      </c>
      <c r="E8" s="4"/>
      <c r="F8" s="14"/>
      <c r="G8" s="390"/>
      <c r="H8" s="311" t="s">
        <v>497</v>
      </c>
    </row>
    <row r="9" spans="2:8" ht="15">
      <c r="B9" s="46" t="s">
        <v>192</v>
      </c>
      <c r="C9" s="83"/>
      <c r="D9" s="84" t="s">
        <v>468</v>
      </c>
      <c r="E9" s="4"/>
      <c r="F9" s="14"/>
      <c r="G9" s="391"/>
      <c r="H9" s="331"/>
    </row>
    <row r="10" spans="2:8" ht="15.75" thickBot="1">
      <c r="B10" s="108"/>
      <c r="C10" s="83"/>
      <c r="D10" s="84">
        <f>COUNTIF(D5:D9,"X")</f>
        <v>5</v>
      </c>
      <c r="E10" s="84">
        <f>COUNTIF(E5:E9,"X")</f>
        <v>0</v>
      </c>
      <c r="F10" s="84">
        <f>COUNTIF(F5:F9,"X")</f>
        <v>0</v>
      </c>
      <c r="G10" s="307"/>
      <c r="H10" s="308"/>
    </row>
    <row r="11" spans="2:8" ht="15">
      <c r="B11" s="243" t="s">
        <v>22</v>
      </c>
      <c r="C11" s="441"/>
      <c r="D11" s="362">
        <f>((D18*1)+(E18*0.5)+(F18*0))/4</f>
        <v>0.5</v>
      </c>
      <c r="E11" s="363"/>
      <c r="F11" s="364"/>
      <c r="G11" s="445"/>
      <c r="H11" s="368"/>
    </row>
    <row r="12" spans="2:8" ht="15">
      <c r="B12" s="11"/>
      <c r="C12" s="442"/>
      <c r="D12" s="365"/>
      <c r="E12" s="366"/>
      <c r="F12" s="367"/>
      <c r="G12" s="446"/>
      <c r="H12" s="369"/>
    </row>
    <row r="13" spans="2:8" ht="88.5" customHeight="1">
      <c r="B13" s="46" t="s">
        <v>193</v>
      </c>
      <c r="C13" s="83"/>
      <c r="D13" s="84"/>
      <c r="E13" s="4" t="s">
        <v>468</v>
      </c>
      <c r="F13" s="14"/>
      <c r="G13" s="389" t="s">
        <v>481</v>
      </c>
      <c r="H13" s="389" t="s">
        <v>546</v>
      </c>
    </row>
    <row r="14" spans="2:8" ht="66" customHeight="1">
      <c r="B14" s="46" t="s">
        <v>194</v>
      </c>
      <c r="C14" s="83"/>
      <c r="D14" s="84"/>
      <c r="E14" s="4" t="s">
        <v>468</v>
      </c>
      <c r="F14" s="14"/>
      <c r="G14" s="390"/>
      <c r="H14" s="390"/>
    </row>
    <row r="15" spans="2:8" ht="39" customHeight="1">
      <c r="B15" s="46" t="s">
        <v>195</v>
      </c>
      <c r="C15" s="83"/>
      <c r="D15" s="84"/>
      <c r="E15" s="4" t="s">
        <v>468</v>
      </c>
      <c r="F15" s="14"/>
      <c r="G15" s="390"/>
      <c r="H15" s="390"/>
    </row>
    <row r="16" spans="2:8" ht="83.25" customHeight="1">
      <c r="B16" s="11" t="s">
        <v>196</v>
      </c>
      <c r="C16" s="83"/>
      <c r="D16" s="84"/>
      <c r="E16" s="4" t="s">
        <v>468</v>
      </c>
      <c r="F16" s="14"/>
      <c r="G16" s="391"/>
      <c r="H16" s="391"/>
    </row>
    <row r="17" spans="2:8" ht="15">
      <c r="B17" s="11"/>
      <c r="C17" s="83"/>
      <c r="D17" s="84"/>
      <c r="E17" s="4"/>
      <c r="F17" s="14"/>
      <c r="G17" s="307"/>
      <c r="H17" s="308"/>
    </row>
    <row r="18" spans="2:8" ht="15.75" thickBot="1">
      <c r="B18" s="108"/>
      <c r="C18" s="83"/>
      <c r="D18" s="84">
        <f>COUNTIF(D13:D17,"X")</f>
        <v>0</v>
      </c>
      <c r="E18" s="84">
        <f>COUNTIF(E13:E17,"X")</f>
        <v>4</v>
      </c>
      <c r="F18" s="84">
        <f>COUNTIF(F13:F17,"X")</f>
        <v>0</v>
      </c>
      <c r="G18" s="307"/>
      <c r="H18" s="308"/>
    </row>
    <row r="19" spans="2:8" ht="15">
      <c r="B19" s="91" t="s">
        <v>360</v>
      </c>
      <c r="C19" s="465"/>
      <c r="D19" s="468">
        <f>((D30*1)+(E30*0.5)+(F30*0))/8</f>
        <v>1</v>
      </c>
      <c r="E19" s="469"/>
      <c r="F19" s="470"/>
      <c r="G19" s="453"/>
      <c r="H19" s="454"/>
    </row>
    <row r="20" spans="2:8" ht="38.25">
      <c r="B20" s="46" t="s">
        <v>197</v>
      </c>
      <c r="C20" s="466"/>
      <c r="D20" s="471"/>
      <c r="E20" s="472"/>
      <c r="F20" s="473"/>
      <c r="G20" s="455"/>
      <c r="H20" s="456"/>
    </row>
    <row r="21" spans="2:8" ht="15">
      <c r="B21" s="11" t="s">
        <v>28</v>
      </c>
      <c r="C21" s="467"/>
      <c r="D21" s="474"/>
      <c r="E21" s="475"/>
      <c r="F21" s="476"/>
      <c r="G21" s="457"/>
      <c r="H21" s="458"/>
    </row>
    <row r="22" spans="2:8" ht="202.5" customHeight="1">
      <c r="B22" s="105" t="s">
        <v>23</v>
      </c>
      <c r="C22" s="83"/>
      <c r="D22" s="84" t="s">
        <v>468</v>
      </c>
      <c r="E22" s="4"/>
      <c r="F22" s="14"/>
      <c r="G22" s="389" t="s">
        <v>498</v>
      </c>
      <c r="H22" s="378"/>
    </row>
    <row r="23" spans="2:8" ht="15">
      <c r="B23" s="105" t="s">
        <v>24</v>
      </c>
      <c r="C23" s="83"/>
      <c r="D23" s="84" t="s">
        <v>468</v>
      </c>
      <c r="E23" s="4"/>
      <c r="F23" s="14"/>
      <c r="G23" s="390"/>
      <c r="H23" s="379"/>
    </row>
    <row r="24" spans="2:8" ht="15">
      <c r="B24" s="11" t="s">
        <v>25</v>
      </c>
      <c r="C24" s="83"/>
      <c r="D24" s="84" t="s">
        <v>468</v>
      </c>
      <c r="E24" s="4"/>
      <c r="F24" s="14"/>
      <c r="G24" s="390"/>
      <c r="H24" s="379"/>
    </row>
    <row r="25" spans="2:8" ht="25.5">
      <c r="B25" s="46" t="s">
        <v>26</v>
      </c>
      <c r="C25" s="83"/>
      <c r="D25" s="84" t="s">
        <v>468</v>
      </c>
      <c r="E25" s="4"/>
      <c r="F25" s="14"/>
      <c r="G25" s="390"/>
      <c r="H25" s="379"/>
    </row>
    <row r="26" spans="2:8" ht="15">
      <c r="B26" s="11" t="s">
        <v>27</v>
      </c>
      <c r="C26" s="83"/>
      <c r="D26" s="84" t="s">
        <v>468</v>
      </c>
      <c r="E26" s="4"/>
      <c r="F26" s="14"/>
      <c r="G26" s="390"/>
      <c r="H26" s="379"/>
    </row>
    <row r="27" spans="2:8" ht="15">
      <c r="B27" s="11" t="s">
        <v>199</v>
      </c>
      <c r="C27" s="83"/>
      <c r="D27" s="84" t="s">
        <v>468</v>
      </c>
      <c r="E27" s="4"/>
      <c r="F27" s="14"/>
      <c r="G27" s="390"/>
      <c r="H27" s="379"/>
    </row>
    <row r="28" spans="2:8" ht="15">
      <c r="B28" s="11" t="s">
        <v>198</v>
      </c>
      <c r="C28" s="83"/>
      <c r="D28" s="84" t="s">
        <v>468</v>
      </c>
      <c r="E28" s="4"/>
      <c r="F28" s="14"/>
      <c r="G28" s="390"/>
      <c r="H28" s="379"/>
    </row>
    <row r="29" spans="2:8" ht="15">
      <c r="B29" s="11" t="s">
        <v>200</v>
      </c>
      <c r="C29" s="83"/>
      <c r="D29" s="84" t="s">
        <v>468</v>
      </c>
      <c r="E29" s="4"/>
      <c r="F29" s="14"/>
      <c r="G29" s="391"/>
      <c r="H29" s="440"/>
    </row>
    <row r="30" spans="2:8" ht="15">
      <c r="B30" s="108"/>
      <c r="C30" s="83"/>
      <c r="D30" s="84">
        <f>COUNTIF(D22:D29,"X")</f>
        <v>8</v>
      </c>
      <c r="E30" s="84">
        <f>COUNTIF(E22:E29,"X")</f>
        <v>0</v>
      </c>
      <c r="F30" s="84">
        <f>COUNTIF(F22:F29,"X")</f>
        <v>0</v>
      </c>
      <c r="G30" s="307"/>
      <c r="H30" s="308"/>
    </row>
    <row r="31" spans="2:8" ht="15">
      <c r="B31" s="243" t="s">
        <v>201</v>
      </c>
      <c r="C31" s="459"/>
      <c r="D31" s="447">
        <f>((D47*1)+(E47*0.5)+(F47*0))/5</f>
        <v>0.6</v>
      </c>
      <c r="E31" s="448"/>
      <c r="F31" s="449"/>
      <c r="G31" s="461"/>
      <c r="H31" s="462"/>
    </row>
    <row r="32" spans="2:8" ht="15">
      <c r="B32" s="11"/>
      <c r="C32" s="460"/>
      <c r="D32" s="450"/>
      <c r="E32" s="451"/>
      <c r="F32" s="452"/>
      <c r="G32" s="463"/>
      <c r="H32" s="464"/>
    </row>
    <row r="33" spans="2:8" ht="27" customHeight="1">
      <c r="B33" s="105" t="s">
        <v>202</v>
      </c>
      <c r="C33" s="83"/>
      <c r="D33" s="84" t="s">
        <v>468</v>
      </c>
      <c r="E33" s="4"/>
      <c r="F33" s="14"/>
      <c r="G33" s="389" t="s">
        <v>499</v>
      </c>
      <c r="H33" s="378"/>
    </row>
    <row r="34" spans="2:8" ht="36.75" customHeight="1">
      <c r="B34" s="105" t="s">
        <v>29</v>
      </c>
      <c r="C34" s="83"/>
      <c r="D34" s="84" t="s">
        <v>468</v>
      </c>
      <c r="E34" s="4"/>
      <c r="F34" s="14"/>
      <c r="G34" s="390"/>
      <c r="H34" s="379"/>
    </row>
    <row r="35" spans="2:8" ht="36" customHeight="1">
      <c r="B35" s="105" t="s">
        <v>30</v>
      </c>
      <c r="C35" s="83"/>
      <c r="D35" s="84" t="s">
        <v>468</v>
      </c>
      <c r="E35" s="4"/>
      <c r="F35" s="14"/>
      <c r="G35" s="390"/>
      <c r="H35" s="379"/>
    </row>
    <row r="36" spans="2:8" ht="30" customHeight="1">
      <c r="B36" s="105" t="s">
        <v>31</v>
      </c>
      <c r="C36" s="83"/>
      <c r="D36" s="84" t="s">
        <v>468</v>
      </c>
      <c r="E36" s="4"/>
      <c r="F36" s="14"/>
      <c r="G36" s="390"/>
      <c r="H36" s="379"/>
    </row>
    <row r="37" spans="2:8" ht="40.5" customHeight="1">
      <c r="B37" s="105" t="s">
        <v>32</v>
      </c>
      <c r="C37" s="83"/>
      <c r="D37" s="84" t="s">
        <v>468</v>
      </c>
      <c r="E37" s="4"/>
      <c r="F37" s="14"/>
      <c r="G37" s="391"/>
      <c r="H37" s="440"/>
    </row>
    <row r="38" spans="2:8" ht="15">
      <c r="B38" s="11"/>
      <c r="C38" s="83"/>
      <c r="D38" s="84">
        <f>COUNTIF(D33:D37,"X")</f>
        <v>5</v>
      </c>
      <c r="E38" s="84">
        <f>COUNTIF(E33:E37,"X")</f>
        <v>0</v>
      </c>
      <c r="F38" s="84">
        <f>COUNTIF(F33:F37,"X")</f>
        <v>0</v>
      </c>
      <c r="G38" s="307"/>
      <c r="H38" s="308"/>
    </row>
    <row r="39" spans="2:8" ht="15">
      <c r="B39" s="92"/>
      <c r="C39" s="87"/>
      <c r="D39" s="84"/>
      <c r="E39" s="4"/>
      <c r="F39" s="14"/>
      <c r="G39" s="309"/>
      <c r="H39" s="293"/>
    </row>
    <row r="40" spans="2:8" ht="15">
      <c r="B40" s="135" t="s">
        <v>361</v>
      </c>
      <c r="C40" s="87"/>
      <c r="D40" s="447">
        <f>((D47*1)+(E47*0.5)+(F47*0))/4</f>
        <v>0.75</v>
      </c>
      <c r="E40" s="448"/>
      <c r="F40" s="449"/>
      <c r="G40" s="309"/>
      <c r="H40" s="293"/>
    </row>
    <row r="41" spans="2:8" ht="38.25">
      <c r="B41" s="48" t="s">
        <v>205</v>
      </c>
      <c r="C41" s="87"/>
      <c r="D41" s="450"/>
      <c r="E41" s="451"/>
      <c r="F41" s="452"/>
      <c r="G41" s="309"/>
      <c r="H41" s="378"/>
    </row>
    <row r="42" spans="2:8" ht="15">
      <c r="B42" s="92"/>
      <c r="C42" s="87"/>
      <c r="D42" s="84" t="s">
        <v>468</v>
      </c>
      <c r="E42" s="4"/>
      <c r="F42" s="14"/>
      <c r="G42" s="389" t="s">
        <v>500</v>
      </c>
      <c r="H42" s="379"/>
    </row>
    <row r="43" spans="2:8" ht="39" customHeight="1">
      <c r="B43" s="92" t="s">
        <v>206</v>
      </c>
      <c r="C43" s="87"/>
      <c r="D43" s="84" t="s">
        <v>468</v>
      </c>
      <c r="E43" s="4"/>
      <c r="F43" s="14"/>
      <c r="G43" s="390"/>
      <c r="H43" s="379"/>
    </row>
    <row r="44" spans="2:8" ht="37.5" customHeight="1">
      <c r="B44" s="92" t="s">
        <v>33</v>
      </c>
      <c r="C44" s="87"/>
      <c r="D44" s="84" t="s">
        <v>468</v>
      </c>
      <c r="E44" s="4"/>
      <c r="F44" s="14"/>
      <c r="G44" s="390"/>
      <c r="H44" s="379"/>
    </row>
    <row r="45" spans="2:8" ht="63.75" customHeight="1">
      <c r="B45" s="92" t="s">
        <v>34</v>
      </c>
      <c r="C45" s="87"/>
      <c r="D45" s="84" t="s">
        <v>468</v>
      </c>
      <c r="E45" s="4"/>
      <c r="F45" s="14"/>
      <c r="G45" s="391"/>
      <c r="H45" s="379"/>
    </row>
    <row r="46" spans="2:8" ht="15">
      <c r="B46" s="92" t="s">
        <v>35</v>
      </c>
      <c r="C46" s="87"/>
      <c r="D46" s="84"/>
      <c r="E46" s="4"/>
      <c r="F46" s="14"/>
      <c r="G46" s="309"/>
      <c r="H46" s="440"/>
    </row>
    <row r="47" spans="2:8" ht="15.75" thickBot="1">
      <c r="B47" s="244"/>
      <c r="C47" s="85"/>
      <c r="D47" s="84">
        <f>COUNTIF(D43:D46,"X")</f>
        <v>3</v>
      </c>
      <c r="E47" s="84">
        <f>COUNTIF(E43:E46,"X")</f>
        <v>0</v>
      </c>
      <c r="F47" s="84">
        <f>COUNTIF(F43:F46,"X")</f>
        <v>0</v>
      </c>
      <c r="G47" s="13"/>
      <c r="H47" s="5"/>
    </row>
  </sheetData>
  <sheetProtection/>
  <mergeCells count="24">
    <mergeCell ref="D40:F41"/>
    <mergeCell ref="G19:H21"/>
    <mergeCell ref="C31:C32"/>
    <mergeCell ref="D31:F32"/>
    <mergeCell ref="G31:H32"/>
    <mergeCell ref="C19:C21"/>
    <mergeCell ref="D19:F21"/>
    <mergeCell ref="C3:C4"/>
    <mergeCell ref="G3:G4"/>
    <mergeCell ref="H3:H4"/>
    <mergeCell ref="C11:C12"/>
    <mergeCell ref="G11:G12"/>
    <mergeCell ref="D3:F4"/>
    <mergeCell ref="D11:F12"/>
    <mergeCell ref="G6:G9"/>
    <mergeCell ref="H11:H12"/>
    <mergeCell ref="G13:G16"/>
    <mergeCell ref="G22:G29"/>
    <mergeCell ref="G33:G37"/>
    <mergeCell ref="G42:G45"/>
    <mergeCell ref="H13:H16"/>
    <mergeCell ref="H22:H29"/>
    <mergeCell ref="H33:H37"/>
    <mergeCell ref="H41:H46"/>
  </mergeCells>
  <dataValidations count="1">
    <dataValidation type="list" allowBlank="1" showInputMessage="1" showErrorMessage="1" sqref="C22:F29 C13:C17 C5:F9 D13:F16 C33:C46 D33:F37 D39:F39 D42:F46">
      <formula1>"X"</formula1>
    </dataValidation>
  </dataValidations>
  <printOptions/>
  <pageMargins left="0.7" right="0.7" top="0.75" bottom="0.75" header="0.3" footer="0.3"/>
  <pageSetup horizontalDpi="600" verticalDpi="600" orientation="portrait" scale="52" r:id="rId2"/>
  <drawing r:id="rId1"/>
</worksheet>
</file>

<file path=xl/worksheets/sheet5.xml><?xml version="1.0" encoding="utf-8"?>
<worksheet xmlns="http://schemas.openxmlformats.org/spreadsheetml/2006/main" xmlns:r="http://schemas.openxmlformats.org/officeDocument/2006/relationships">
  <dimension ref="B2:K96"/>
  <sheetViews>
    <sheetView view="pageBreakPreview" zoomScaleSheetLayoutView="100" zoomScalePageLayoutView="0" workbookViewId="0" topLeftCell="D79">
      <selection activeCell="G27" sqref="G27"/>
    </sheetView>
  </sheetViews>
  <sheetFormatPr defaultColWidth="11.421875" defaultRowHeight="15"/>
  <cols>
    <col min="1" max="1" width="3.7109375" style="1" customWidth="1"/>
    <col min="2" max="2" width="84.7109375" style="106" customWidth="1"/>
    <col min="3" max="3" width="11.421875" style="89" customWidth="1"/>
    <col min="4" max="4" width="12.7109375" style="89" customWidth="1"/>
    <col min="5" max="5" width="11.57421875" style="89" customWidth="1"/>
    <col min="6" max="6" width="11.28125" style="89" customWidth="1"/>
    <col min="7" max="7" width="41.7109375" style="1" customWidth="1"/>
    <col min="8" max="8" width="32.140625" style="1" customWidth="1"/>
    <col min="9" max="16384" width="11.421875" style="1" customWidth="1"/>
  </cols>
  <sheetData>
    <row r="1" ht="15.75" thickBot="1"/>
    <row r="2" spans="2:8" ht="18.75" thickBot="1">
      <c r="B2" s="220" t="s">
        <v>143</v>
      </c>
      <c r="C2" s="210" t="s">
        <v>8</v>
      </c>
      <c r="D2" s="211" t="s">
        <v>3</v>
      </c>
      <c r="E2" s="211" t="s">
        <v>4</v>
      </c>
      <c r="F2" s="211" t="s">
        <v>5</v>
      </c>
      <c r="G2" s="211" t="s">
        <v>6</v>
      </c>
      <c r="H2" s="212" t="s">
        <v>7</v>
      </c>
    </row>
    <row r="3" spans="2:8" ht="25.5">
      <c r="B3" s="143" t="s">
        <v>207</v>
      </c>
      <c r="C3" s="45"/>
      <c r="D3" s="502">
        <f>((D10*1)+(E10*0.5)+(F10*0))/3</f>
        <v>0.6666666666666666</v>
      </c>
      <c r="E3" s="503"/>
      <c r="F3" s="504"/>
      <c r="G3" s="30"/>
      <c r="H3" s="31"/>
    </row>
    <row r="4" spans="2:8" ht="33.75">
      <c r="B4" s="48" t="s">
        <v>36</v>
      </c>
      <c r="C4" s="87"/>
      <c r="D4" s="88" t="s">
        <v>468</v>
      </c>
      <c r="E4" s="19"/>
      <c r="F4" s="20"/>
      <c r="G4" s="309" t="s">
        <v>501</v>
      </c>
      <c r="H4" s="293"/>
    </row>
    <row r="5" spans="2:8" ht="15">
      <c r="B5" s="138"/>
      <c r="C5" s="231"/>
      <c r="D5" s="318"/>
      <c r="E5" s="166"/>
      <c r="F5" s="195"/>
      <c r="G5" s="310"/>
      <c r="H5" s="311"/>
    </row>
    <row r="6" spans="2:8" ht="15">
      <c r="B6" s="138" t="s">
        <v>37</v>
      </c>
      <c r="C6" s="231"/>
      <c r="D6" s="318"/>
      <c r="E6" s="166"/>
      <c r="F6" s="195"/>
      <c r="G6" s="310"/>
      <c r="H6" s="311"/>
    </row>
    <row r="7" spans="2:8" ht="64.5" customHeight="1">
      <c r="B7" s="138" t="s">
        <v>208</v>
      </c>
      <c r="C7" s="139"/>
      <c r="D7" s="140"/>
      <c r="E7" s="141" t="s">
        <v>468</v>
      </c>
      <c r="F7" s="142"/>
      <c r="G7" s="390" t="s">
        <v>502</v>
      </c>
      <c r="H7" s="493" t="s">
        <v>547</v>
      </c>
    </row>
    <row r="8" spans="2:8" ht="75.75" customHeight="1">
      <c r="B8" s="138" t="s">
        <v>209</v>
      </c>
      <c r="C8" s="139"/>
      <c r="D8" s="140"/>
      <c r="E8" s="141" t="s">
        <v>468</v>
      </c>
      <c r="F8" s="142"/>
      <c r="G8" s="390"/>
      <c r="H8" s="494"/>
    </row>
    <row r="9" spans="2:8" ht="15.75" thickBot="1">
      <c r="B9" s="138"/>
      <c r="C9" s="139"/>
      <c r="D9" s="140"/>
      <c r="E9" s="141"/>
      <c r="F9" s="142"/>
      <c r="G9" s="310"/>
      <c r="H9" s="311"/>
    </row>
    <row r="10" spans="2:8" ht="15.75" thickBot="1">
      <c r="B10" s="110"/>
      <c r="C10" s="77"/>
      <c r="D10" s="78">
        <f>COUNTIF(D4:D8,"X")</f>
        <v>1</v>
      </c>
      <c r="E10" s="78">
        <f>COUNTIF(E4:E8,"X")</f>
        <v>2</v>
      </c>
      <c r="F10" s="78">
        <f>COUNTIF(F4:F8,"X")</f>
        <v>0</v>
      </c>
      <c r="G10" s="312"/>
      <c r="H10" s="294"/>
    </row>
    <row r="11" spans="2:8" ht="15">
      <c r="B11" s="43" t="s">
        <v>38</v>
      </c>
      <c r="C11" s="509"/>
      <c r="D11" s="362">
        <f>((D14*1)+(E14*0.5)+(F14*0))/1</f>
        <v>0.5</v>
      </c>
      <c r="E11" s="363"/>
      <c r="F11" s="364"/>
      <c r="G11" s="480"/>
      <c r="H11" s="481"/>
    </row>
    <row r="12" spans="2:8" ht="15">
      <c r="B12" s="34"/>
      <c r="C12" s="442"/>
      <c r="D12" s="365"/>
      <c r="E12" s="366"/>
      <c r="F12" s="367"/>
      <c r="G12" s="446"/>
      <c r="H12" s="369"/>
    </row>
    <row r="13" spans="2:8" ht="26.25" thickBot="1">
      <c r="B13" s="116" t="s">
        <v>210</v>
      </c>
      <c r="C13" s="83"/>
      <c r="D13" s="84"/>
      <c r="E13" s="4" t="s">
        <v>468</v>
      </c>
      <c r="F13" s="14"/>
      <c r="G13" s="313" t="s">
        <v>479</v>
      </c>
      <c r="H13" s="345" t="s">
        <v>480</v>
      </c>
    </row>
    <row r="14" spans="2:8" ht="15.75" thickBot="1">
      <c r="B14" s="110"/>
      <c r="C14" s="77"/>
      <c r="D14" s="78">
        <f>COUNTIF(D13,"X")</f>
        <v>0</v>
      </c>
      <c r="E14" s="78">
        <f>COUNTIF(E13,"X")</f>
        <v>1</v>
      </c>
      <c r="F14" s="78">
        <f>COUNTIF(F13,"X")</f>
        <v>0</v>
      </c>
      <c r="G14" s="312"/>
      <c r="H14" s="294"/>
    </row>
    <row r="15" spans="2:8" ht="15">
      <c r="B15" s="43" t="s">
        <v>39</v>
      </c>
      <c r="C15" s="505"/>
      <c r="D15" s="506">
        <f>((D18*1)+(E18*0.5)+(F18*0))/1</f>
        <v>1</v>
      </c>
      <c r="E15" s="507"/>
      <c r="F15" s="508"/>
      <c r="G15" s="510"/>
      <c r="H15" s="511"/>
    </row>
    <row r="16" spans="2:8" ht="15">
      <c r="B16" s="34"/>
      <c r="C16" s="460"/>
      <c r="D16" s="450"/>
      <c r="E16" s="451"/>
      <c r="F16" s="452"/>
      <c r="G16" s="463"/>
      <c r="H16" s="464"/>
    </row>
    <row r="17" spans="2:8" ht="79.5" thickBot="1">
      <c r="B17" s="116" t="s">
        <v>211</v>
      </c>
      <c r="C17" s="83"/>
      <c r="D17" s="84" t="s">
        <v>468</v>
      </c>
      <c r="E17" s="4"/>
      <c r="F17" s="14"/>
      <c r="G17" s="307" t="s">
        <v>503</v>
      </c>
      <c r="H17" s="308"/>
    </row>
    <row r="18" spans="2:8" ht="15.75" thickBot="1">
      <c r="B18" s="110"/>
      <c r="C18" s="77"/>
      <c r="D18" s="78">
        <f>COUNTIF(D17,"x")</f>
        <v>1</v>
      </c>
      <c r="E18" s="78">
        <f>COUNTIF(E17,"x")</f>
        <v>0</v>
      </c>
      <c r="F18" s="78">
        <f>COUNTIF(F17,"x")</f>
        <v>0</v>
      </c>
      <c r="G18" s="312"/>
      <c r="H18" s="294"/>
    </row>
    <row r="19" spans="2:8" ht="15">
      <c r="B19" s="512" t="s">
        <v>40</v>
      </c>
      <c r="C19" s="358"/>
      <c r="D19" s="362">
        <f>((D24*1)+(E24*0.5)+(F24*0))/1</f>
        <v>1</v>
      </c>
      <c r="E19" s="363"/>
      <c r="F19" s="364"/>
      <c r="G19" s="489"/>
      <c r="H19" s="490"/>
    </row>
    <row r="20" spans="2:8" ht="3.75" customHeight="1">
      <c r="B20" s="513"/>
      <c r="C20" s="482"/>
      <c r="D20" s="517"/>
      <c r="E20" s="518"/>
      <c r="F20" s="519"/>
      <c r="G20" s="491"/>
      <c r="H20" s="492"/>
    </row>
    <row r="21" spans="2:8" ht="15">
      <c r="B21" s="34"/>
      <c r="C21" s="359"/>
      <c r="D21" s="365"/>
      <c r="E21" s="366"/>
      <c r="F21" s="367"/>
      <c r="G21" s="500"/>
      <c r="H21" s="501"/>
    </row>
    <row r="22" spans="2:8" ht="56.25">
      <c r="B22" s="116" t="s">
        <v>212</v>
      </c>
      <c r="C22" s="83"/>
      <c r="D22" s="84" t="s">
        <v>468</v>
      </c>
      <c r="E22" s="4"/>
      <c r="F22" s="14"/>
      <c r="G22" s="307" t="s">
        <v>504</v>
      </c>
      <c r="H22" s="308"/>
    </row>
    <row r="23" spans="2:8" ht="15.75" thickBot="1">
      <c r="B23" s="44"/>
      <c r="C23" s="87"/>
      <c r="D23" s="88"/>
      <c r="E23" s="19"/>
      <c r="F23" s="20"/>
      <c r="G23" s="309"/>
      <c r="H23" s="293"/>
    </row>
    <row r="24" spans="2:8" ht="15.75" thickBot="1">
      <c r="B24" s="110"/>
      <c r="C24" s="77"/>
      <c r="D24" s="78">
        <f>COUNTIF(D22,"X")</f>
        <v>1</v>
      </c>
      <c r="E24" s="78">
        <f>COUNTIF(E22,"X")</f>
        <v>0</v>
      </c>
      <c r="F24" s="78">
        <f>COUNTIF(F22,"X")</f>
        <v>0</v>
      </c>
      <c r="G24" s="312"/>
      <c r="H24" s="294"/>
    </row>
    <row r="25" spans="2:8" ht="15">
      <c r="B25" s="514" t="s">
        <v>213</v>
      </c>
      <c r="C25" s="509"/>
      <c r="D25" s="362">
        <f>((D42*1)+(E42*0.5)+(F42*0))/9</f>
        <v>0.9444444444444444</v>
      </c>
      <c r="E25" s="363"/>
      <c r="F25" s="364"/>
      <c r="G25" s="480"/>
      <c r="H25" s="481"/>
    </row>
    <row r="26" spans="2:8" ht="15">
      <c r="B26" s="515"/>
      <c r="C26" s="442"/>
      <c r="D26" s="365"/>
      <c r="E26" s="366"/>
      <c r="F26" s="367"/>
      <c r="G26" s="446"/>
      <c r="H26" s="369"/>
    </row>
    <row r="27" spans="2:8" ht="101.25">
      <c r="B27" s="34" t="s">
        <v>215</v>
      </c>
      <c r="C27" s="83"/>
      <c r="D27" s="88"/>
      <c r="E27" s="19" t="s">
        <v>468</v>
      </c>
      <c r="F27" s="20"/>
      <c r="G27" s="307" t="s">
        <v>496</v>
      </c>
      <c r="H27" s="311" t="s">
        <v>497</v>
      </c>
    </row>
    <row r="28" spans="2:8" ht="15">
      <c r="B28" s="144" t="s">
        <v>41</v>
      </c>
      <c r="C28" s="4"/>
      <c r="D28" s="418"/>
      <c r="E28" s="516"/>
      <c r="F28" s="516"/>
      <c r="G28" s="313"/>
      <c r="H28" s="339"/>
    </row>
    <row r="29" spans="2:8" ht="15">
      <c r="B29" s="145"/>
      <c r="C29" s="4"/>
      <c r="D29" s="418"/>
      <c r="E29" s="516"/>
      <c r="F29" s="516"/>
      <c r="G29" s="313"/>
      <c r="H29" s="339"/>
    </row>
    <row r="30" spans="2:8" ht="57" customHeight="1">
      <c r="B30" s="145" t="s">
        <v>42</v>
      </c>
      <c r="C30" s="4"/>
      <c r="D30" s="88" t="s">
        <v>468</v>
      </c>
      <c r="E30" s="19"/>
      <c r="F30" s="201"/>
      <c r="G30" s="497" t="s">
        <v>505</v>
      </c>
      <c r="H30" s="495" t="s">
        <v>497</v>
      </c>
    </row>
    <row r="31" spans="2:8" ht="42" customHeight="1">
      <c r="B31" s="145" t="s">
        <v>216</v>
      </c>
      <c r="C31" s="4"/>
      <c r="D31" s="88" t="s">
        <v>468</v>
      </c>
      <c r="E31" s="19"/>
      <c r="F31" s="201"/>
      <c r="G31" s="498"/>
      <c r="H31" s="495"/>
    </row>
    <row r="32" spans="2:8" ht="48" customHeight="1">
      <c r="B32" s="145" t="s">
        <v>217</v>
      </c>
      <c r="C32" s="4"/>
      <c r="D32" s="88" t="s">
        <v>468</v>
      </c>
      <c r="E32" s="19"/>
      <c r="F32" s="201"/>
      <c r="G32" s="498"/>
      <c r="H32" s="496"/>
    </row>
    <row r="33" spans="2:8" ht="15">
      <c r="B33" s="245" t="s">
        <v>214</v>
      </c>
      <c r="C33" s="4"/>
      <c r="D33" s="418"/>
      <c r="E33" s="516"/>
      <c r="F33" s="516"/>
      <c r="G33" s="498"/>
      <c r="H33" s="313"/>
    </row>
    <row r="34" spans="2:8" ht="38.25">
      <c r="B34" s="146" t="s">
        <v>218</v>
      </c>
      <c r="C34" s="4"/>
      <c r="D34" s="88" t="s">
        <v>468</v>
      </c>
      <c r="E34" s="19"/>
      <c r="F34" s="201"/>
      <c r="G34" s="498"/>
      <c r="H34" s="523"/>
    </row>
    <row r="35" spans="2:8" ht="15">
      <c r="B35" s="145"/>
      <c r="C35" s="4"/>
      <c r="D35" s="418"/>
      <c r="E35" s="516"/>
      <c r="F35" s="516"/>
      <c r="G35" s="498"/>
      <c r="H35" s="524"/>
    </row>
    <row r="36" spans="2:8" ht="51">
      <c r="B36" s="145" t="s">
        <v>219</v>
      </c>
      <c r="C36" s="4"/>
      <c r="D36" s="88" t="s">
        <v>468</v>
      </c>
      <c r="E36" s="19"/>
      <c r="F36" s="201"/>
      <c r="G36" s="498"/>
      <c r="H36" s="524"/>
    </row>
    <row r="37" spans="2:8" ht="15">
      <c r="B37" s="145" t="s">
        <v>220</v>
      </c>
      <c r="C37" s="4"/>
      <c r="D37" s="88" t="s">
        <v>468</v>
      </c>
      <c r="E37" s="19"/>
      <c r="F37" s="201"/>
      <c r="G37" s="498"/>
      <c r="H37" s="524"/>
    </row>
    <row r="38" spans="2:8" ht="25.5">
      <c r="B38" s="145" t="s">
        <v>221</v>
      </c>
      <c r="C38" s="4"/>
      <c r="D38" s="88" t="s">
        <v>468</v>
      </c>
      <c r="E38" s="19"/>
      <c r="F38" s="201"/>
      <c r="G38" s="498"/>
      <c r="H38" s="524"/>
    </row>
    <row r="39" spans="2:8" ht="38.25">
      <c r="B39" s="146" t="s">
        <v>222</v>
      </c>
      <c r="C39" s="19"/>
      <c r="D39" s="88" t="s">
        <v>468</v>
      </c>
      <c r="E39" s="19"/>
      <c r="F39" s="201"/>
      <c r="G39" s="498"/>
      <c r="H39" s="525"/>
    </row>
    <row r="40" spans="2:8" ht="15">
      <c r="B40" s="146"/>
      <c r="C40" s="4"/>
      <c r="D40" s="4" t="s">
        <v>468</v>
      </c>
      <c r="E40" s="4"/>
      <c r="F40" s="202"/>
      <c r="G40" s="498"/>
      <c r="H40" s="313"/>
    </row>
    <row r="41" spans="2:8" ht="15.75" thickBot="1">
      <c r="B41" s="129"/>
      <c r="C41" s="139"/>
      <c r="D41" s="140" t="s">
        <v>468</v>
      </c>
      <c r="E41" s="141"/>
      <c r="F41" s="142"/>
      <c r="G41" s="499"/>
      <c r="H41" s="311"/>
    </row>
    <row r="42" spans="2:8" ht="15.75" thickBot="1">
      <c r="B42" s="47"/>
      <c r="C42" s="77"/>
      <c r="D42" s="78">
        <f>COUNTIF(D27:D39,"X")</f>
        <v>8</v>
      </c>
      <c r="E42" s="78">
        <f>COUNTIF(E27:E39,"X")</f>
        <v>1</v>
      </c>
      <c r="F42" s="78">
        <f>COUNTIF(F27:F39,"X")</f>
        <v>0</v>
      </c>
      <c r="G42" s="312"/>
      <c r="H42" s="294"/>
    </row>
    <row r="43" spans="2:8" ht="15">
      <c r="B43" s="43" t="s">
        <v>43</v>
      </c>
      <c r="C43" s="90"/>
      <c r="D43" s="468">
        <f>((D48*1)+(E48*0.5)+(F48*0))/3</f>
        <v>1</v>
      </c>
      <c r="E43" s="469"/>
      <c r="F43" s="470"/>
      <c r="G43" s="314"/>
      <c r="H43" s="315"/>
    </row>
    <row r="44" spans="2:8" ht="15.75" thickBot="1">
      <c r="B44" s="44"/>
      <c r="C44" s="87"/>
      <c r="D44" s="474"/>
      <c r="E44" s="475"/>
      <c r="F44" s="476"/>
      <c r="G44" s="309"/>
      <c r="H44" s="293"/>
    </row>
    <row r="45" spans="2:8" ht="43.5" customHeight="1">
      <c r="B45" s="147" t="s">
        <v>44</v>
      </c>
      <c r="C45" s="203"/>
      <c r="D45" s="9" t="s">
        <v>468</v>
      </c>
      <c r="E45" s="4"/>
      <c r="F45" s="4"/>
      <c r="G45" s="497" t="s">
        <v>506</v>
      </c>
      <c r="H45" s="526"/>
    </row>
    <row r="46" spans="2:8" ht="51" customHeight="1">
      <c r="B46" s="131" t="s">
        <v>223</v>
      </c>
      <c r="C46" s="4"/>
      <c r="D46" s="4" t="s">
        <v>468</v>
      </c>
      <c r="E46" s="4"/>
      <c r="F46" s="4"/>
      <c r="G46" s="498"/>
      <c r="H46" s="495"/>
    </row>
    <row r="47" spans="2:8" ht="39" thickBot="1">
      <c r="B47" s="129" t="s">
        <v>224</v>
      </c>
      <c r="C47" s="139"/>
      <c r="D47" s="140" t="s">
        <v>468</v>
      </c>
      <c r="E47" s="141"/>
      <c r="F47" s="142"/>
      <c r="G47" s="498"/>
      <c r="H47" s="527"/>
    </row>
    <row r="48" spans="2:8" ht="15.75" thickBot="1">
      <c r="B48" s="110"/>
      <c r="C48" s="77"/>
      <c r="D48" s="78">
        <f>COUNTIF(D45:D47,"X")</f>
        <v>3</v>
      </c>
      <c r="E48" s="78">
        <f>COUNTIF(E45:E47,"X")</f>
        <v>0</v>
      </c>
      <c r="F48" s="78">
        <f>COUNTIF(F45:F47,"X")</f>
        <v>0</v>
      </c>
      <c r="G48" s="312"/>
      <c r="H48" s="294"/>
    </row>
    <row r="49" spans="2:8" ht="15">
      <c r="B49" s="512" t="s">
        <v>358</v>
      </c>
      <c r="C49" s="358"/>
      <c r="D49" s="483">
        <f>((D56*1)+(E56*0.5)+(F56*0))/4</f>
        <v>0.5</v>
      </c>
      <c r="E49" s="484"/>
      <c r="F49" s="485"/>
      <c r="G49" s="489"/>
      <c r="H49" s="490"/>
    </row>
    <row r="50" spans="2:8" ht="15">
      <c r="B50" s="513"/>
      <c r="C50" s="482"/>
      <c r="D50" s="486"/>
      <c r="E50" s="487"/>
      <c r="F50" s="488"/>
      <c r="G50" s="491"/>
      <c r="H50" s="492"/>
    </row>
    <row r="51" spans="2:8" ht="15">
      <c r="B51" s="34" t="s">
        <v>45</v>
      </c>
      <c r="C51" s="100"/>
      <c r="D51" s="96"/>
      <c r="E51" s="97"/>
      <c r="F51" s="98"/>
      <c r="G51" s="316"/>
      <c r="H51" s="317"/>
    </row>
    <row r="52" spans="2:8" ht="25.5">
      <c r="B52" s="34" t="s">
        <v>225</v>
      </c>
      <c r="C52" s="233"/>
      <c r="D52" s="148"/>
      <c r="E52" s="148" t="s">
        <v>472</v>
      </c>
      <c r="F52" s="148"/>
      <c r="G52" s="477" t="s">
        <v>479</v>
      </c>
      <c r="H52" s="477" t="s">
        <v>548</v>
      </c>
    </row>
    <row r="53" spans="2:8" ht="26.25" customHeight="1">
      <c r="B53" s="34" t="s">
        <v>46</v>
      </c>
      <c r="C53" s="233"/>
      <c r="D53" s="148"/>
      <c r="E53" s="148" t="s">
        <v>472</v>
      </c>
      <c r="F53" s="148"/>
      <c r="G53" s="478"/>
      <c r="H53" s="478"/>
    </row>
    <row r="54" spans="2:8" ht="26.25" customHeight="1">
      <c r="B54" s="34" t="s">
        <v>47</v>
      </c>
      <c r="C54" s="233"/>
      <c r="D54" s="148"/>
      <c r="E54" s="148" t="s">
        <v>472</v>
      </c>
      <c r="F54" s="148"/>
      <c r="G54" s="478"/>
      <c r="H54" s="478"/>
    </row>
    <row r="55" spans="2:8" ht="15.75" thickBot="1">
      <c r="B55" s="34" t="s">
        <v>48</v>
      </c>
      <c r="C55" s="83"/>
      <c r="D55" s="84"/>
      <c r="E55" s="4" t="s">
        <v>468</v>
      </c>
      <c r="F55" s="14"/>
      <c r="G55" s="479"/>
      <c r="H55" s="479"/>
    </row>
    <row r="56" spans="2:8" ht="15.75" thickBot="1">
      <c r="B56" s="110"/>
      <c r="C56" s="77"/>
      <c r="D56" s="78">
        <f>COUNTIF(D52:D55,"X")</f>
        <v>0</v>
      </c>
      <c r="E56" s="78">
        <f>COUNTIF(E52:E55,"X")</f>
        <v>4</v>
      </c>
      <c r="F56" s="78">
        <f>COUNTIF(F52:F55,"X")</f>
        <v>0</v>
      </c>
      <c r="G56" s="312"/>
      <c r="H56" s="294"/>
    </row>
    <row r="57" spans="2:8" ht="15">
      <c r="B57" s="43" t="s">
        <v>357</v>
      </c>
      <c r="C57" s="358"/>
      <c r="D57" s="483">
        <f>((D63*1)+(E63*0.5)+(F63*0))/4</f>
        <v>1</v>
      </c>
      <c r="E57" s="484"/>
      <c r="F57" s="485"/>
      <c r="G57" s="489"/>
      <c r="H57" s="490"/>
    </row>
    <row r="58" spans="2:8" ht="25.5">
      <c r="B58" s="34" t="s">
        <v>226</v>
      </c>
      <c r="C58" s="482"/>
      <c r="D58" s="486"/>
      <c r="E58" s="487"/>
      <c r="F58" s="488"/>
      <c r="G58" s="491"/>
      <c r="H58" s="492"/>
    </row>
    <row r="59" spans="2:11" ht="15">
      <c r="B59" s="34" t="s">
        <v>49</v>
      </c>
      <c r="C59" s="83"/>
      <c r="D59" s="84" t="s">
        <v>468</v>
      </c>
      <c r="E59" s="4"/>
      <c r="F59" s="14"/>
      <c r="G59" s="389" t="s">
        <v>507</v>
      </c>
      <c r="H59" s="378"/>
      <c r="K59" s="94"/>
    </row>
    <row r="60" spans="2:11" ht="15">
      <c r="B60" s="34" t="s">
        <v>50</v>
      </c>
      <c r="C60" s="83"/>
      <c r="D60" s="84" t="s">
        <v>468</v>
      </c>
      <c r="E60" s="4"/>
      <c r="F60" s="14"/>
      <c r="G60" s="390"/>
      <c r="H60" s="379"/>
      <c r="K60" s="94"/>
    </row>
    <row r="61" spans="2:11" ht="27" customHeight="1">
      <c r="B61" s="116" t="s">
        <v>227</v>
      </c>
      <c r="C61" s="83"/>
      <c r="D61" s="84" t="s">
        <v>468</v>
      </c>
      <c r="E61" s="4"/>
      <c r="F61" s="14"/>
      <c r="G61" s="390"/>
      <c r="H61" s="379"/>
      <c r="K61" s="94"/>
    </row>
    <row r="62" spans="2:11" ht="15.75" thickBot="1">
      <c r="B62" s="116" t="s">
        <v>51</v>
      </c>
      <c r="C62" s="83"/>
      <c r="D62" s="84" t="s">
        <v>468</v>
      </c>
      <c r="E62" s="4"/>
      <c r="F62" s="14"/>
      <c r="G62" s="439"/>
      <c r="H62" s="380"/>
      <c r="K62" s="94"/>
    </row>
    <row r="63" spans="2:11" ht="15.75" thickBot="1">
      <c r="B63" s="110"/>
      <c r="C63" s="77"/>
      <c r="D63" s="78">
        <f>COUNTIF(D59:D62,"X")</f>
        <v>4</v>
      </c>
      <c r="E63" s="78">
        <f>COUNTIF(E59:E62,"X")</f>
        <v>0</v>
      </c>
      <c r="F63" s="78">
        <f>COUNTIF(F59:F62,"X")</f>
        <v>0</v>
      </c>
      <c r="G63" s="312"/>
      <c r="H63" s="294"/>
      <c r="K63" s="94"/>
    </row>
    <row r="64" spans="2:8" ht="15">
      <c r="B64" s="43" t="s">
        <v>356</v>
      </c>
      <c r="C64" s="509"/>
      <c r="D64" s="362">
        <f>((D71*1)+(E71*0.5)+(F71*0))/5</f>
        <v>0.5</v>
      </c>
      <c r="E64" s="363"/>
      <c r="F64" s="364"/>
      <c r="G64" s="480"/>
      <c r="H64" s="481"/>
    </row>
    <row r="65" spans="2:8" ht="25.5">
      <c r="B65" s="34" t="s">
        <v>228</v>
      </c>
      <c r="C65" s="442"/>
      <c r="D65" s="365"/>
      <c r="E65" s="366"/>
      <c r="F65" s="367"/>
      <c r="G65" s="446"/>
      <c r="H65" s="369"/>
    </row>
    <row r="66" spans="2:8" ht="15">
      <c r="B66" s="34" t="s">
        <v>229</v>
      </c>
      <c r="C66" s="83"/>
      <c r="D66" s="84"/>
      <c r="E66" s="4" t="s">
        <v>468</v>
      </c>
      <c r="F66" s="14"/>
      <c r="G66" s="389" t="s">
        <v>508</v>
      </c>
      <c r="H66" s="520" t="s">
        <v>549</v>
      </c>
    </row>
    <row r="67" spans="2:8" ht="15">
      <c r="B67" s="34" t="s">
        <v>52</v>
      </c>
      <c r="C67" s="83"/>
      <c r="D67" s="84"/>
      <c r="E67" s="4" t="s">
        <v>468</v>
      </c>
      <c r="F67" s="14"/>
      <c r="G67" s="390"/>
      <c r="H67" s="494"/>
    </row>
    <row r="68" spans="2:8" ht="15">
      <c r="B68" s="34" t="s">
        <v>53</v>
      </c>
      <c r="C68" s="232"/>
      <c r="D68" s="84"/>
      <c r="E68" s="4" t="s">
        <v>468</v>
      </c>
      <c r="F68" s="14"/>
      <c r="G68" s="390"/>
      <c r="H68" s="494"/>
    </row>
    <row r="69" spans="2:8" s="239" customFormat="1" ht="15">
      <c r="B69" s="116" t="s">
        <v>54</v>
      </c>
      <c r="C69" s="232"/>
      <c r="D69" s="84"/>
      <c r="E69" s="4" t="s">
        <v>468</v>
      </c>
      <c r="F69" s="14"/>
      <c r="G69" s="390"/>
      <c r="H69" s="494"/>
    </row>
    <row r="70" spans="2:8" ht="15.75" thickBot="1">
      <c r="B70" s="116" t="s">
        <v>230</v>
      </c>
      <c r="C70" s="83"/>
      <c r="D70" s="84"/>
      <c r="E70" s="4" t="s">
        <v>468</v>
      </c>
      <c r="F70" s="14"/>
      <c r="G70" s="391"/>
      <c r="H70" s="521"/>
    </row>
    <row r="71" spans="2:8" ht="15.75" thickBot="1">
      <c r="B71" s="116"/>
      <c r="C71" s="83"/>
      <c r="D71" s="78">
        <f>COUNTIF(D66:D70,"X")</f>
        <v>0</v>
      </c>
      <c r="E71" s="6">
        <f>COUNTIF(E66:E70,"X")</f>
        <v>5</v>
      </c>
      <c r="F71" s="6">
        <f>COUNTIF(F66:F70,"X")</f>
        <v>0</v>
      </c>
      <c r="G71" s="307"/>
      <c r="H71" s="308"/>
    </row>
    <row r="72" spans="2:8" ht="25.5">
      <c r="B72" s="149" t="s">
        <v>355</v>
      </c>
      <c r="C72" s="83"/>
      <c r="D72" s="372">
        <f>((D76*1)+(E76*0.5)+(F76*0))/3</f>
        <v>0.6666666666666666</v>
      </c>
      <c r="E72" s="373"/>
      <c r="F72" s="374"/>
      <c r="G72" s="307"/>
      <c r="H72" s="308"/>
    </row>
    <row r="73" spans="2:8" ht="15">
      <c r="B73" s="116" t="s">
        <v>55</v>
      </c>
      <c r="C73" s="83"/>
      <c r="D73" s="375"/>
      <c r="E73" s="376"/>
      <c r="F73" s="377"/>
      <c r="G73" s="307"/>
      <c r="H73" s="378"/>
    </row>
    <row r="74" spans="2:8" ht="37.5" customHeight="1">
      <c r="B74" s="116" t="s">
        <v>56</v>
      </c>
      <c r="C74" s="83"/>
      <c r="D74" s="84" t="s">
        <v>468</v>
      </c>
      <c r="E74" s="4"/>
      <c r="F74" s="14"/>
      <c r="G74" s="389" t="s">
        <v>509</v>
      </c>
      <c r="H74" s="379"/>
    </row>
    <row r="75" spans="2:8" ht="47.25" customHeight="1" thickBot="1">
      <c r="B75" s="116" t="s">
        <v>57</v>
      </c>
      <c r="C75" s="83"/>
      <c r="D75" s="84" t="s">
        <v>468</v>
      </c>
      <c r="E75" s="4"/>
      <c r="F75" s="14"/>
      <c r="G75" s="391"/>
      <c r="H75" s="440"/>
    </row>
    <row r="76" spans="2:8" ht="15.75" thickBot="1">
      <c r="B76" s="116"/>
      <c r="C76" s="83"/>
      <c r="D76" s="78">
        <f>COUNTIF(D74:D75,"X")</f>
        <v>2</v>
      </c>
      <c r="E76" s="78">
        <f>COUNTIF(E74:E75,"X")</f>
        <v>0</v>
      </c>
      <c r="F76" s="78">
        <f>COUNTIF(F74:F75,"X")</f>
        <v>0</v>
      </c>
      <c r="G76" s="307"/>
      <c r="H76" s="308"/>
    </row>
    <row r="77" spans="2:8" ht="15.75" thickBot="1">
      <c r="B77" s="116"/>
      <c r="C77" s="83"/>
      <c r="D77" s="84"/>
      <c r="E77" s="4"/>
      <c r="F77" s="14"/>
      <c r="G77" s="307"/>
      <c r="H77" s="308"/>
    </row>
    <row r="78" spans="2:8" ht="15">
      <c r="B78" s="150" t="s">
        <v>58</v>
      </c>
      <c r="C78" s="83"/>
      <c r="D78" s="372">
        <f>((D83*1)+(E83*0.5)+(F83*0))/3</f>
        <v>1</v>
      </c>
      <c r="E78" s="373"/>
      <c r="F78" s="374"/>
      <c r="G78" s="307"/>
      <c r="H78" s="378"/>
    </row>
    <row r="79" spans="2:8" ht="25.5">
      <c r="B79" s="116" t="s">
        <v>59</v>
      </c>
      <c r="C79" s="83"/>
      <c r="D79" s="375"/>
      <c r="E79" s="376"/>
      <c r="F79" s="377"/>
      <c r="G79" s="307"/>
      <c r="H79" s="379"/>
    </row>
    <row r="80" spans="2:8" ht="31.5" customHeight="1">
      <c r="B80" s="116" t="s">
        <v>60</v>
      </c>
      <c r="C80" s="83"/>
      <c r="D80" s="84" t="s">
        <v>468</v>
      </c>
      <c r="E80" s="4"/>
      <c r="F80" s="14"/>
      <c r="G80" s="389" t="s">
        <v>510</v>
      </c>
      <c r="H80" s="379"/>
    </row>
    <row r="81" spans="2:8" ht="28.5" customHeight="1">
      <c r="B81" s="116" t="s">
        <v>61</v>
      </c>
      <c r="C81" s="83"/>
      <c r="D81" s="84" t="s">
        <v>468</v>
      </c>
      <c r="E81" s="4"/>
      <c r="F81" s="14"/>
      <c r="G81" s="390"/>
      <c r="H81" s="379"/>
    </row>
    <row r="82" spans="2:8" ht="32.25" customHeight="1" thickBot="1">
      <c r="B82" s="116" t="s">
        <v>62</v>
      </c>
      <c r="C82" s="83"/>
      <c r="D82" s="84" t="s">
        <v>468</v>
      </c>
      <c r="E82" s="4"/>
      <c r="F82" s="14"/>
      <c r="G82" s="391"/>
      <c r="H82" s="440"/>
    </row>
    <row r="83" spans="2:8" ht="15.75" thickBot="1">
      <c r="B83" s="116"/>
      <c r="C83" s="83"/>
      <c r="D83" s="78">
        <f>COUNTIF(D80:D82,"X")</f>
        <v>3</v>
      </c>
      <c r="E83" s="78">
        <f>COUNTIF(E80:E82,"X")</f>
        <v>0</v>
      </c>
      <c r="F83" s="78">
        <f>COUNTIF(F80:F82,"X")</f>
        <v>0</v>
      </c>
      <c r="G83" s="307"/>
      <c r="H83" s="308"/>
    </row>
    <row r="84" spans="2:8" ht="15.75" thickBot="1">
      <c r="B84" s="116"/>
      <c r="C84" s="83"/>
      <c r="D84" s="84"/>
      <c r="E84" s="4"/>
      <c r="F84" s="14"/>
      <c r="G84" s="307"/>
      <c r="H84" s="308"/>
    </row>
    <row r="85" spans="2:8" ht="15">
      <c r="B85" s="150" t="s">
        <v>63</v>
      </c>
      <c r="C85" s="83"/>
      <c r="D85" s="372">
        <f>((D96*1)+(E96*0.5)+(F96*0))/9</f>
        <v>1</v>
      </c>
      <c r="E85" s="373"/>
      <c r="F85" s="374"/>
      <c r="G85" s="307"/>
      <c r="H85" s="308"/>
    </row>
    <row r="86" spans="2:8" ht="30.75" customHeight="1">
      <c r="B86" s="116" t="s">
        <v>231</v>
      </c>
      <c r="C86" s="83"/>
      <c r="D86" s="375"/>
      <c r="E86" s="376"/>
      <c r="F86" s="377"/>
      <c r="G86" s="307"/>
      <c r="H86" s="522" t="s">
        <v>512</v>
      </c>
    </row>
    <row r="87" spans="2:8" ht="15">
      <c r="B87" s="116" t="s">
        <v>64</v>
      </c>
      <c r="C87" s="83"/>
      <c r="D87" s="84" t="s">
        <v>468</v>
      </c>
      <c r="E87" s="4"/>
      <c r="F87" s="14"/>
      <c r="G87" s="389" t="s">
        <v>511</v>
      </c>
      <c r="H87" s="379"/>
    </row>
    <row r="88" spans="2:8" ht="33" customHeight="1">
      <c r="B88" s="116" t="s">
        <v>65</v>
      </c>
      <c r="C88" s="83"/>
      <c r="D88" s="84" t="s">
        <v>468</v>
      </c>
      <c r="E88" s="4"/>
      <c r="F88" s="14"/>
      <c r="G88" s="390"/>
      <c r="H88" s="379"/>
    </row>
    <row r="89" spans="2:8" ht="31.5" customHeight="1">
      <c r="B89" s="116" t="s">
        <v>232</v>
      </c>
      <c r="C89" s="83"/>
      <c r="D89" s="84" t="s">
        <v>468</v>
      </c>
      <c r="E89" s="4"/>
      <c r="F89" s="14"/>
      <c r="G89" s="390"/>
      <c r="H89" s="379"/>
    </row>
    <row r="90" spans="2:8" ht="15">
      <c r="B90" s="116" t="s">
        <v>66</v>
      </c>
      <c r="C90" s="83"/>
      <c r="D90" s="84" t="s">
        <v>468</v>
      </c>
      <c r="E90" s="4"/>
      <c r="F90" s="14"/>
      <c r="G90" s="390"/>
      <c r="H90" s="379"/>
    </row>
    <row r="91" spans="2:8" ht="15">
      <c r="B91" s="116" t="s">
        <v>67</v>
      </c>
      <c r="C91" s="83"/>
      <c r="D91" s="84" t="s">
        <v>468</v>
      </c>
      <c r="E91" s="4"/>
      <c r="F91" s="14"/>
      <c r="G91" s="390"/>
      <c r="H91" s="379"/>
    </row>
    <row r="92" spans="2:8" ht="15">
      <c r="B92" s="116" t="s">
        <v>68</v>
      </c>
      <c r="C92" s="83"/>
      <c r="D92" s="84" t="s">
        <v>468</v>
      </c>
      <c r="E92" s="4"/>
      <c r="F92" s="14"/>
      <c r="G92" s="390"/>
      <c r="H92" s="379"/>
    </row>
    <row r="93" spans="2:8" ht="15">
      <c r="B93" s="116" t="s">
        <v>233</v>
      </c>
      <c r="C93" s="83"/>
      <c r="D93" s="84" t="s">
        <v>468</v>
      </c>
      <c r="E93" s="4"/>
      <c r="F93" s="14"/>
      <c r="G93" s="390"/>
      <c r="H93" s="379"/>
    </row>
    <row r="94" spans="2:8" s="239" customFormat="1" ht="39" customHeight="1">
      <c r="B94" s="117" t="s">
        <v>234</v>
      </c>
      <c r="C94" s="87"/>
      <c r="D94" s="88" t="s">
        <v>468</v>
      </c>
      <c r="E94" s="19"/>
      <c r="F94" s="20"/>
      <c r="G94" s="390"/>
      <c r="H94" s="379"/>
    </row>
    <row r="95" spans="2:8" ht="27" customHeight="1" thickBot="1">
      <c r="B95" s="44" t="s">
        <v>235</v>
      </c>
      <c r="C95" s="87"/>
      <c r="D95" s="88" t="s">
        <v>468</v>
      </c>
      <c r="E95" s="19"/>
      <c r="F95" s="20"/>
      <c r="G95" s="439"/>
      <c r="H95" s="380"/>
    </row>
    <row r="96" spans="2:8" ht="15.75" thickBot="1">
      <c r="B96" s="110"/>
      <c r="C96" s="77"/>
      <c r="D96" s="78">
        <f>COUNTIF(D87:D95,"X")</f>
        <v>9</v>
      </c>
      <c r="E96" s="78">
        <f>COUNTIF(E87:E95,"X")</f>
        <v>0</v>
      </c>
      <c r="F96" s="78">
        <f>COUNTIF(F87:F95,"X")</f>
        <v>0</v>
      </c>
      <c r="G96" s="312"/>
      <c r="H96" s="294"/>
    </row>
  </sheetData>
  <sheetProtection/>
  <mergeCells count="55">
    <mergeCell ref="H66:H70"/>
    <mergeCell ref="H73:H75"/>
    <mergeCell ref="H78:H82"/>
    <mergeCell ref="H86:H95"/>
    <mergeCell ref="H34:H39"/>
    <mergeCell ref="H45:H47"/>
    <mergeCell ref="H52:H55"/>
    <mergeCell ref="H64:H65"/>
    <mergeCell ref="G57:H58"/>
    <mergeCell ref="H59:H62"/>
    <mergeCell ref="D33:F33"/>
    <mergeCell ref="D35:F35"/>
    <mergeCell ref="D43:F44"/>
    <mergeCell ref="C19:C21"/>
    <mergeCell ref="D19:F21"/>
    <mergeCell ref="C64:C65"/>
    <mergeCell ref="D64:F65"/>
    <mergeCell ref="C25:C26"/>
    <mergeCell ref="D85:F86"/>
    <mergeCell ref="B19:B20"/>
    <mergeCell ref="B25:B26"/>
    <mergeCell ref="B49:B50"/>
    <mergeCell ref="D72:F73"/>
    <mergeCell ref="D78:F79"/>
    <mergeCell ref="C57:C58"/>
    <mergeCell ref="D57:F58"/>
    <mergeCell ref="D28:F28"/>
    <mergeCell ref="D29:F29"/>
    <mergeCell ref="D3:F3"/>
    <mergeCell ref="D11:F12"/>
    <mergeCell ref="C15:C16"/>
    <mergeCell ref="D15:F16"/>
    <mergeCell ref="C11:C12"/>
    <mergeCell ref="G11:G12"/>
    <mergeCell ref="G15:H16"/>
    <mergeCell ref="G25:G26"/>
    <mergeCell ref="D25:F26"/>
    <mergeCell ref="C49:C50"/>
    <mergeCell ref="D49:F50"/>
    <mergeCell ref="G49:H50"/>
    <mergeCell ref="H7:H8"/>
    <mergeCell ref="H30:H32"/>
    <mergeCell ref="G30:G41"/>
    <mergeCell ref="G45:G47"/>
    <mergeCell ref="G19:H21"/>
    <mergeCell ref="G80:G82"/>
    <mergeCell ref="G87:G95"/>
    <mergeCell ref="G7:G8"/>
    <mergeCell ref="G52:G55"/>
    <mergeCell ref="G64:G65"/>
    <mergeCell ref="H11:H12"/>
    <mergeCell ref="G59:G62"/>
    <mergeCell ref="G66:G70"/>
    <mergeCell ref="G74:G75"/>
    <mergeCell ref="H25:H26"/>
  </mergeCells>
  <dataValidations count="1">
    <dataValidation type="list" allowBlank="1" showInputMessage="1" showErrorMessage="1" sqref="D87:F95 C66:F67 C70:C95 C59:F62 C55:F55 C22:F23 C17:F17 D7:F9 C5:C9 C13:F13 C4:F4 E27:F27 E30:F32 E34:F34 E36:F41 C44:C47 D45:F47 D84:F84 D80:F82 D77:F77 D74:F75 C27:D41 D68:F70">
      <formula1>"X"</formula1>
    </dataValidation>
  </dataValidations>
  <printOptions/>
  <pageMargins left="0.7" right="0.7" top="0.75" bottom="0.75" header="0.3" footer="0.3"/>
  <pageSetup horizontalDpi="600" verticalDpi="600" orientation="portrait" scale="54" r:id="rId2"/>
  <drawing r:id="rId1"/>
</worksheet>
</file>

<file path=xl/worksheets/sheet6.xml><?xml version="1.0" encoding="utf-8"?>
<worksheet xmlns="http://schemas.openxmlformats.org/spreadsheetml/2006/main" xmlns:r="http://schemas.openxmlformats.org/officeDocument/2006/relationships">
  <dimension ref="B2:H228"/>
  <sheetViews>
    <sheetView view="pageBreakPreview" zoomScale="90" zoomScaleSheetLayoutView="90" zoomScalePageLayoutView="0" workbookViewId="0" topLeftCell="C218">
      <selection activeCell="J138" sqref="J138"/>
    </sheetView>
  </sheetViews>
  <sheetFormatPr defaultColWidth="11.421875" defaultRowHeight="15"/>
  <cols>
    <col min="1" max="1" width="3.8515625" style="2" customWidth="1"/>
    <col min="2" max="2" width="79.7109375" style="124" customWidth="1"/>
    <col min="3" max="3" width="11.8515625" style="158" bestFit="1" customWidth="1"/>
    <col min="4" max="4" width="12.421875" style="58" customWidth="1"/>
    <col min="5" max="5" width="10.140625" style="58" customWidth="1"/>
    <col min="6" max="6" width="11.8515625" style="58" customWidth="1"/>
    <col min="7" max="7" width="37.28125" style="123" customWidth="1"/>
    <col min="8" max="8" width="32.8515625" style="123" customWidth="1"/>
    <col min="9" max="16384" width="11.421875" style="2" customWidth="1"/>
  </cols>
  <sheetData>
    <row r="2" spans="2:8" ht="33.75" customHeight="1">
      <c r="B2" s="221" t="s">
        <v>147</v>
      </c>
      <c r="C2" s="222" t="s">
        <v>8</v>
      </c>
      <c r="D2" s="223" t="s">
        <v>3</v>
      </c>
      <c r="E2" s="223" t="s">
        <v>4</v>
      </c>
      <c r="F2" s="223" t="s">
        <v>5</v>
      </c>
      <c r="G2" s="223" t="s">
        <v>6</v>
      </c>
      <c r="H2" s="223" t="s">
        <v>7</v>
      </c>
    </row>
    <row r="3" spans="2:8" ht="15">
      <c r="B3" s="153" t="s">
        <v>354</v>
      </c>
      <c r="C3" s="557"/>
      <c r="D3" s="558">
        <f>((D13*1)+(E13*0.5)+(F13*0))/8</f>
        <v>0.9375</v>
      </c>
      <c r="E3" s="558"/>
      <c r="F3" s="558"/>
      <c r="G3" s="553"/>
      <c r="H3" s="329"/>
    </row>
    <row r="4" spans="2:8" ht="38.25">
      <c r="B4" s="151" t="s">
        <v>236</v>
      </c>
      <c r="C4" s="557"/>
      <c r="D4" s="558"/>
      <c r="E4" s="558"/>
      <c r="F4" s="558"/>
      <c r="G4" s="554"/>
      <c r="H4" s="340"/>
    </row>
    <row r="5" spans="2:8" ht="33.75" customHeight="1">
      <c r="B5" s="154" t="s">
        <v>237</v>
      </c>
      <c r="D5" s="58" t="s">
        <v>468</v>
      </c>
      <c r="G5" s="392" t="s">
        <v>513</v>
      </c>
      <c r="H5" s="340"/>
    </row>
    <row r="6" spans="2:8" ht="38.25">
      <c r="B6" s="247" t="s">
        <v>238</v>
      </c>
      <c r="D6" s="58" t="s">
        <v>468</v>
      </c>
      <c r="G6" s="394"/>
      <c r="H6" s="340"/>
    </row>
    <row r="7" spans="2:8" ht="33.75">
      <c r="B7" s="151" t="s">
        <v>239</v>
      </c>
      <c r="D7" s="58" t="s">
        <v>468</v>
      </c>
      <c r="G7" s="313" t="s">
        <v>501</v>
      </c>
      <c r="H7" s="340"/>
    </row>
    <row r="8" spans="2:8" ht="146.25">
      <c r="B8" s="151" t="s">
        <v>240</v>
      </c>
      <c r="D8" s="58" t="s">
        <v>468</v>
      </c>
      <c r="G8" s="313" t="s">
        <v>514</v>
      </c>
      <c r="H8" s="340" t="s">
        <v>515</v>
      </c>
    </row>
    <row r="9" spans="2:8" ht="56.25">
      <c r="B9" s="248" t="s">
        <v>241</v>
      </c>
      <c r="C9" s="234"/>
      <c r="D9" s="58" t="s">
        <v>472</v>
      </c>
      <c r="G9" s="341" t="s">
        <v>517</v>
      </c>
      <c r="H9" s="340"/>
    </row>
    <row r="10" spans="2:8" ht="112.5">
      <c r="B10" s="151" t="s">
        <v>242</v>
      </c>
      <c r="D10" s="58" t="s">
        <v>468</v>
      </c>
      <c r="G10" s="313" t="s">
        <v>516</v>
      </c>
      <c r="H10" s="340"/>
    </row>
    <row r="11" spans="2:8" ht="67.5" customHeight="1">
      <c r="B11" s="151" t="s">
        <v>243</v>
      </c>
      <c r="D11" s="58" t="s">
        <v>468</v>
      </c>
      <c r="G11" s="392" t="s">
        <v>519</v>
      </c>
      <c r="H11" s="340"/>
    </row>
    <row r="12" spans="2:8" ht="25.5">
      <c r="B12" s="151" t="s">
        <v>244</v>
      </c>
      <c r="E12" s="58" t="s">
        <v>468</v>
      </c>
      <c r="G12" s="394"/>
      <c r="H12" s="330" t="s">
        <v>518</v>
      </c>
    </row>
    <row r="13" spans="2:8" ht="15">
      <c r="B13" s="151"/>
      <c r="D13" s="152">
        <f>COUNTIF(D5:D12,"X")</f>
        <v>7</v>
      </c>
      <c r="E13" s="152">
        <f>COUNTIF(E5:E12,"X")</f>
        <v>1</v>
      </c>
      <c r="F13" s="152">
        <f>COUNTIF(F5:F12,"X")</f>
        <v>0</v>
      </c>
      <c r="G13" s="306"/>
      <c r="H13" s="306"/>
    </row>
    <row r="14" spans="2:8" ht="15">
      <c r="B14" s="151"/>
      <c r="G14" s="306"/>
      <c r="H14" s="306"/>
    </row>
    <row r="15" spans="7:8" ht="15">
      <c r="G15" s="306"/>
      <c r="H15" s="306"/>
    </row>
    <row r="16" spans="2:8" ht="15">
      <c r="B16" s="155" t="s">
        <v>245</v>
      </c>
      <c r="D16" s="162"/>
      <c r="E16" s="170"/>
      <c r="F16" s="171"/>
      <c r="G16" s="319" t="s">
        <v>107</v>
      </c>
      <c r="H16" s="306"/>
    </row>
    <row r="17" spans="2:8" ht="15" customHeight="1">
      <c r="B17" s="153" t="s">
        <v>71</v>
      </c>
      <c r="C17" s="159"/>
      <c r="D17" s="537">
        <f>((D24*1)+(E24*0.5)+(F24*0))/5</f>
        <v>1</v>
      </c>
      <c r="E17" s="538"/>
      <c r="F17" s="538"/>
      <c r="G17" s="532">
        <f>(D17+D26+D33)/3</f>
        <v>0.9861111111111112</v>
      </c>
      <c r="H17" s="342"/>
    </row>
    <row r="18" spans="2:8" ht="20.25" customHeight="1">
      <c r="B18" s="151" t="s">
        <v>251</v>
      </c>
      <c r="D18" s="538"/>
      <c r="E18" s="538"/>
      <c r="F18" s="538"/>
      <c r="G18" s="533"/>
      <c r="H18" s="343"/>
    </row>
    <row r="19" spans="2:8" ht="56.25">
      <c r="B19" s="151" t="s">
        <v>246</v>
      </c>
      <c r="D19" s="58" t="s">
        <v>468</v>
      </c>
      <c r="G19" s="313" t="s">
        <v>517</v>
      </c>
      <c r="H19" s="343"/>
    </row>
    <row r="20" spans="2:8" ht="45" customHeight="1">
      <c r="B20" s="151" t="s">
        <v>247</v>
      </c>
      <c r="D20" s="58" t="s">
        <v>468</v>
      </c>
      <c r="G20" s="313" t="s">
        <v>520</v>
      </c>
      <c r="H20" s="343"/>
    </row>
    <row r="21" spans="2:8" ht="45">
      <c r="B21" s="151" t="s">
        <v>248</v>
      </c>
      <c r="D21" s="58" t="s">
        <v>468</v>
      </c>
      <c r="G21" s="313" t="s">
        <v>521</v>
      </c>
      <c r="H21" s="343"/>
    </row>
    <row r="22" spans="2:8" ht="22.5">
      <c r="B22" s="151" t="s">
        <v>249</v>
      </c>
      <c r="D22" s="58" t="s">
        <v>468</v>
      </c>
      <c r="G22" s="306" t="s">
        <v>550</v>
      </c>
      <c r="H22" s="340" t="s">
        <v>522</v>
      </c>
    </row>
    <row r="23" spans="2:8" ht="25.5">
      <c r="B23" s="151" t="s">
        <v>250</v>
      </c>
      <c r="D23" s="58" t="s">
        <v>468</v>
      </c>
      <c r="G23" s="313" t="s">
        <v>523</v>
      </c>
      <c r="H23" s="344"/>
    </row>
    <row r="24" spans="2:8" ht="15">
      <c r="B24" s="151"/>
      <c r="D24" s="152">
        <f>COUNTIF(D19:D23,"X")</f>
        <v>5</v>
      </c>
      <c r="E24" s="152">
        <f>COUNTIF(E19:E23,"X")</f>
        <v>0</v>
      </c>
      <c r="F24" s="152">
        <f>COUNTIF(F19:F23,"X")</f>
        <v>0</v>
      </c>
      <c r="G24" s="306"/>
      <c r="H24" s="306"/>
    </row>
    <row r="25" spans="2:8" ht="15">
      <c r="B25" s="123"/>
      <c r="G25" s="306"/>
      <c r="H25" s="306"/>
    </row>
    <row r="26" spans="2:8" ht="15">
      <c r="B26" s="551" t="s">
        <v>72</v>
      </c>
      <c r="C26" s="552"/>
      <c r="D26" s="537">
        <f>((D31*1)+(E31*0.5)+(F31*0))/3</f>
        <v>1</v>
      </c>
      <c r="E26" s="537"/>
      <c r="F26" s="537"/>
      <c r="G26" s="306"/>
      <c r="H26" s="534"/>
    </row>
    <row r="27" spans="2:8" ht="15">
      <c r="B27" s="551"/>
      <c r="C27" s="552"/>
      <c r="D27" s="538"/>
      <c r="E27" s="538"/>
      <c r="F27" s="538"/>
      <c r="G27" s="306"/>
      <c r="H27" s="530"/>
    </row>
    <row r="28" spans="2:8" ht="45" customHeight="1">
      <c r="B28" s="151" t="s">
        <v>252</v>
      </c>
      <c r="D28" s="58" t="s">
        <v>468</v>
      </c>
      <c r="G28" s="392" t="s">
        <v>524</v>
      </c>
      <c r="H28" s="530"/>
    </row>
    <row r="29" spans="2:8" ht="45" customHeight="1">
      <c r="B29" s="248" t="s">
        <v>253</v>
      </c>
      <c r="D29" s="58" t="s">
        <v>468</v>
      </c>
      <c r="G29" s="393"/>
      <c r="H29" s="530"/>
    </row>
    <row r="30" spans="2:8" ht="33" customHeight="1">
      <c r="B30" s="151" t="s">
        <v>254</v>
      </c>
      <c r="D30" s="58" t="s">
        <v>468</v>
      </c>
      <c r="G30" s="394"/>
      <c r="H30" s="531"/>
    </row>
    <row r="31" spans="2:8" ht="15">
      <c r="B31" s="151"/>
      <c r="D31" s="152">
        <f>COUNTIF(D28:D30,"X")</f>
        <v>3</v>
      </c>
      <c r="E31" s="152">
        <f>COUNTIF(E28:E30,"X")</f>
        <v>0</v>
      </c>
      <c r="F31" s="152">
        <f>COUNTIF(F28:F30,"X")</f>
        <v>0</v>
      </c>
      <c r="G31" s="306"/>
      <c r="H31" s="306"/>
    </row>
    <row r="32" spans="2:8" ht="15">
      <c r="B32" s="151"/>
      <c r="G32" s="306"/>
      <c r="H32" s="306"/>
    </row>
    <row r="33" spans="2:8" ht="15">
      <c r="B33" s="153" t="s">
        <v>73</v>
      </c>
      <c r="D33" s="540">
        <f>((D49*1)+(E49*0.5)+(F49*0))/12</f>
        <v>0.9583333333333334</v>
      </c>
      <c r="E33" s="541"/>
      <c r="F33" s="542"/>
      <c r="G33" s="306"/>
      <c r="H33" s="306"/>
    </row>
    <row r="34" spans="2:8" ht="15">
      <c r="B34" s="151"/>
      <c r="D34" s="543"/>
      <c r="E34" s="544"/>
      <c r="F34" s="545"/>
      <c r="G34" s="306"/>
      <c r="H34" s="306"/>
    </row>
    <row r="35" spans="2:8" ht="66.75" customHeight="1">
      <c r="B35" s="151" t="s">
        <v>255</v>
      </c>
      <c r="D35" s="58" t="s">
        <v>468</v>
      </c>
      <c r="G35" s="392" t="s">
        <v>526</v>
      </c>
      <c r="H35" s="342"/>
    </row>
    <row r="36" spans="2:8" ht="35.25" customHeight="1">
      <c r="B36" s="151" t="s">
        <v>256</v>
      </c>
      <c r="D36" s="58" t="s">
        <v>468</v>
      </c>
      <c r="G36" s="393"/>
      <c r="H36" s="343"/>
    </row>
    <row r="37" spans="2:8" ht="30.75" customHeight="1">
      <c r="B37" s="151" t="s">
        <v>74</v>
      </c>
      <c r="D37" s="58" t="s">
        <v>468</v>
      </c>
      <c r="G37" s="393"/>
      <c r="H37" s="343"/>
    </row>
    <row r="38" spans="2:8" ht="30.75" customHeight="1">
      <c r="B38" s="151" t="s">
        <v>75</v>
      </c>
      <c r="C38" s="238"/>
      <c r="D38" s="58" t="s">
        <v>468</v>
      </c>
      <c r="G38" s="393"/>
      <c r="H38" s="343"/>
    </row>
    <row r="39" spans="2:8" ht="30.75" customHeight="1">
      <c r="B39" s="151" t="s">
        <v>257</v>
      </c>
      <c r="C39" s="238"/>
      <c r="D39" s="58" t="s">
        <v>468</v>
      </c>
      <c r="G39" s="393"/>
      <c r="H39" s="343"/>
    </row>
    <row r="40" spans="2:8" ht="30.75" customHeight="1">
      <c r="B40" s="151" t="s">
        <v>258</v>
      </c>
      <c r="C40" s="238"/>
      <c r="D40" s="58" t="s">
        <v>468</v>
      </c>
      <c r="G40" s="393"/>
      <c r="H40" s="343"/>
    </row>
    <row r="41" spans="2:8" ht="60" customHeight="1">
      <c r="B41" s="151" t="s">
        <v>259</v>
      </c>
      <c r="C41" s="238"/>
      <c r="E41" s="58" t="s">
        <v>468</v>
      </c>
      <c r="G41" s="393"/>
      <c r="H41" s="568" t="s">
        <v>551</v>
      </c>
    </row>
    <row r="42" spans="2:8" ht="30.75" customHeight="1">
      <c r="B42" s="151" t="s">
        <v>260</v>
      </c>
      <c r="C42" s="238"/>
      <c r="D42" s="58" t="s">
        <v>468</v>
      </c>
      <c r="G42" s="393"/>
      <c r="H42" s="568"/>
    </row>
    <row r="43" spans="2:8" ht="25.5" customHeight="1">
      <c r="B43" s="151" t="s">
        <v>261</v>
      </c>
      <c r="D43" s="58" t="s">
        <v>472</v>
      </c>
      <c r="G43" s="394"/>
      <c r="H43" s="569"/>
    </row>
    <row r="44" spans="2:8" ht="25.5" customHeight="1">
      <c r="B44" s="151" t="s">
        <v>262</v>
      </c>
      <c r="C44" s="238"/>
      <c r="D44" s="546"/>
      <c r="E44" s="547"/>
      <c r="F44" s="548"/>
      <c r="G44" s="306"/>
      <c r="H44" s="534"/>
    </row>
    <row r="45" spans="2:8" ht="67.5" customHeight="1">
      <c r="B45" s="151" t="s">
        <v>263</v>
      </c>
      <c r="C45" s="238"/>
      <c r="D45" s="58" t="s">
        <v>472</v>
      </c>
      <c r="G45" s="392" t="s">
        <v>525</v>
      </c>
      <c r="H45" s="530"/>
    </row>
    <row r="46" spans="2:8" ht="25.5" customHeight="1">
      <c r="B46" s="151" t="s">
        <v>264</v>
      </c>
      <c r="C46" s="238"/>
      <c r="D46" s="58" t="s">
        <v>472</v>
      </c>
      <c r="G46" s="394"/>
      <c r="H46" s="531"/>
    </row>
    <row r="47" spans="2:8" ht="25.5" customHeight="1">
      <c r="B47" s="237" t="s">
        <v>265</v>
      </c>
      <c r="C47" s="238"/>
      <c r="D47" s="546"/>
      <c r="E47" s="547"/>
      <c r="F47" s="548"/>
      <c r="G47" s="306"/>
      <c r="H47" s="534"/>
    </row>
    <row r="48" spans="2:8" ht="81" customHeight="1">
      <c r="B48" s="248" t="s">
        <v>266</v>
      </c>
      <c r="C48" s="238"/>
      <c r="D48" s="58" t="s">
        <v>472</v>
      </c>
      <c r="G48" s="313" t="s">
        <v>510</v>
      </c>
      <c r="H48" s="531"/>
    </row>
    <row r="49" spans="2:8" ht="24" customHeight="1">
      <c r="B49" s="151"/>
      <c r="D49" s="152">
        <f>COUNTIF(D35:D48,"X")</f>
        <v>11</v>
      </c>
      <c r="E49" s="152">
        <f>COUNTIF(E35:E48,"X")</f>
        <v>1</v>
      </c>
      <c r="F49" s="152">
        <f>COUNTIF(F35:F48,"X")</f>
        <v>0</v>
      </c>
      <c r="G49" s="306"/>
      <c r="H49" s="306"/>
    </row>
    <row r="50" spans="2:8" ht="15">
      <c r="B50" s="151"/>
      <c r="G50" s="319" t="s">
        <v>107</v>
      </c>
      <c r="H50" s="306"/>
    </row>
    <row r="51" spans="2:8" ht="25.5">
      <c r="B51" s="156" t="s">
        <v>353</v>
      </c>
      <c r="D51" s="537">
        <f>((D54*1)+(E54*0.5)+(F54*0))/1</f>
        <v>1</v>
      </c>
      <c r="E51" s="537"/>
      <c r="F51" s="537"/>
      <c r="G51" s="532">
        <f>(D51+D56+D70+D84+D94+D102)/6</f>
        <v>0.9722222222222223</v>
      </c>
      <c r="H51" s="534"/>
    </row>
    <row r="52" spans="2:8" ht="15" customHeight="1">
      <c r="B52" s="153" t="s">
        <v>77</v>
      </c>
      <c r="D52" s="538"/>
      <c r="E52" s="538"/>
      <c r="F52" s="538"/>
      <c r="G52" s="533"/>
      <c r="H52" s="530"/>
    </row>
    <row r="53" spans="2:8" ht="54" customHeight="1">
      <c r="B53" s="151" t="s">
        <v>267</v>
      </c>
      <c r="D53" s="58" t="s">
        <v>468</v>
      </c>
      <c r="G53" s="313" t="s">
        <v>527</v>
      </c>
      <c r="H53" s="531"/>
    </row>
    <row r="54" spans="2:8" ht="15">
      <c r="B54" s="151"/>
      <c r="D54" s="152">
        <f>COUNTIF(D53,"X")</f>
        <v>1</v>
      </c>
      <c r="E54" s="152">
        <f>COUNTIF(E53,"X")</f>
        <v>0</v>
      </c>
      <c r="F54" s="152">
        <f>COUNTIF(F53,"X")</f>
        <v>0</v>
      </c>
      <c r="G54" s="306"/>
      <c r="H54" s="306"/>
    </row>
    <row r="55" spans="2:8" ht="15">
      <c r="B55" s="151"/>
      <c r="G55" s="306"/>
      <c r="H55" s="306"/>
    </row>
    <row r="56" spans="2:8" ht="15">
      <c r="B56" s="153" t="s">
        <v>78</v>
      </c>
      <c r="D56" s="535">
        <f>((D68*1)+(E68*0.5)+(F68*0))/10</f>
        <v>1</v>
      </c>
      <c r="E56" s="535"/>
      <c r="F56" s="535"/>
      <c r="G56" s="306"/>
      <c r="H56" s="534"/>
    </row>
    <row r="57" spans="2:8" ht="29.25" customHeight="1">
      <c r="B57" s="151" t="s">
        <v>79</v>
      </c>
      <c r="D57" s="536"/>
      <c r="E57" s="536"/>
      <c r="F57" s="536"/>
      <c r="G57" s="306"/>
      <c r="H57" s="530"/>
    </row>
    <row r="58" spans="2:8" ht="22.5" customHeight="1">
      <c r="B58" s="151" t="s">
        <v>268</v>
      </c>
      <c r="D58" s="58" t="s">
        <v>468</v>
      </c>
      <c r="G58" s="523" t="s">
        <v>528</v>
      </c>
      <c r="H58" s="530"/>
    </row>
    <row r="59" spans="2:8" ht="27.75" customHeight="1">
      <c r="B59" s="151" t="s">
        <v>269</v>
      </c>
      <c r="D59" s="58" t="s">
        <v>468</v>
      </c>
      <c r="G59" s="524"/>
      <c r="H59" s="530"/>
    </row>
    <row r="60" spans="2:8" ht="15">
      <c r="B60" s="151" t="s">
        <v>270</v>
      </c>
      <c r="D60" s="58" t="s">
        <v>468</v>
      </c>
      <c r="G60" s="524"/>
      <c r="H60" s="530"/>
    </row>
    <row r="61" spans="2:8" ht="15">
      <c r="B61" s="151" t="s">
        <v>271</v>
      </c>
      <c r="D61" s="58" t="s">
        <v>468</v>
      </c>
      <c r="G61" s="524"/>
      <c r="H61" s="530"/>
    </row>
    <row r="62" spans="2:8" ht="30.75" customHeight="1">
      <c r="B62" s="151" t="s">
        <v>272</v>
      </c>
      <c r="D62" s="58" t="s">
        <v>468</v>
      </c>
      <c r="G62" s="524"/>
      <c r="H62" s="530"/>
    </row>
    <row r="63" spans="2:8" ht="25.5">
      <c r="B63" s="151" t="s">
        <v>273</v>
      </c>
      <c r="D63" s="58" t="s">
        <v>468</v>
      </c>
      <c r="G63" s="524"/>
      <c r="H63" s="530"/>
    </row>
    <row r="64" spans="2:8" ht="25.5">
      <c r="B64" s="151" t="s">
        <v>274</v>
      </c>
      <c r="D64" s="58" t="s">
        <v>468</v>
      </c>
      <c r="G64" s="524"/>
      <c r="H64" s="530"/>
    </row>
    <row r="65" spans="2:8" ht="22.5" customHeight="1">
      <c r="B65" s="151" t="s">
        <v>275</v>
      </c>
      <c r="C65" s="238"/>
      <c r="D65" s="58" t="s">
        <v>468</v>
      </c>
      <c r="G65" s="524"/>
      <c r="H65" s="530"/>
    </row>
    <row r="66" spans="2:8" ht="26.25" customHeight="1">
      <c r="B66" s="151" t="s">
        <v>276</v>
      </c>
      <c r="C66" s="238"/>
      <c r="D66" s="58" t="s">
        <v>468</v>
      </c>
      <c r="G66" s="524"/>
      <c r="H66" s="530"/>
    </row>
    <row r="67" spans="2:8" ht="25.5" customHeight="1">
      <c r="B67" s="151" t="s">
        <v>277</v>
      </c>
      <c r="C67" s="238"/>
      <c r="D67" s="58" t="s">
        <v>468</v>
      </c>
      <c r="G67" s="525"/>
      <c r="H67" s="531"/>
    </row>
    <row r="68" spans="2:8" ht="15">
      <c r="B68" s="151"/>
      <c r="D68" s="152">
        <f>COUNTIF(D58:D67,"X")</f>
        <v>10</v>
      </c>
      <c r="E68" s="152">
        <f>COUNTIF(E58:E67,"X")</f>
        <v>0</v>
      </c>
      <c r="F68" s="152">
        <f>COUNTIF(F58:F67,"X")</f>
        <v>0</v>
      </c>
      <c r="G68" s="306"/>
      <c r="H68" s="306"/>
    </row>
    <row r="69" spans="2:8" ht="15">
      <c r="B69" s="151"/>
      <c r="G69" s="306"/>
      <c r="H69" s="306"/>
    </row>
    <row r="70" spans="2:8" ht="15">
      <c r="B70" s="153" t="s">
        <v>80</v>
      </c>
      <c r="D70" s="537">
        <f>((D82*1)+(E82*0.5)+(F82*0))/10</f>
        <v>1</v>
      </c>
      <c r="E70" s="537"/>
      <c r="F70" s="537"/>
      <c r="G70" s="306"/>
      <c r="H70" s="534"/>
    </row>
    <row r="71" spans="2:8" ht="15">
      <c r="B71" s="151"/>
      <c r="D71" s="538"/>
      <c r="E71" s="538"/>
      <c r="F71" s="538"/>
      <c r="G71" s="306"/>
      <c r="H71" s="530"/>
    </row>
    <row r="72" spans="2:8" ht="38.25">
      <c r="B72" s="248" t="s">
        <v>285</v>
      </c>
      <c r="D72" s="58" t="s">
        <v>468</v>
      </c>
      <c r="G72" s="392" t="s">
        <v>529</v>
      </c>
      <c r="H72" s="530"/>
    </row>
    <row r="73" spans="2:8" ht="24.75" customHeight="1">
      <c r="B73" s="151" t="s">
        <v>278</v>
      </c>
      <c r="D73" s="58" t="s">
        <v>468</v>
      </c>
      <c r="G73" s="393"/>
      <c r="H73" s="530"/>
    </row>
    <row r="74" spans="2:8" ht="30" customHeight="1">
      <c r="B74" s="151" t="s">
        <v>279</v>
      </c>
      <c r="D74" s="58" t="s">
        <v>468</v>
      </c>
      <c r="G74" s="393"/>
      <c r="H74" s="530"/>
    </row>
    <row r="75" spans="2:8" ht="29.25" customHeight="1">
      <c r="B75" s="151" t="s">
        <v>280</v>
      </c>
      <c r="D75" s="58" t="s">
        <v>468</v>
      </c>
      <c r="G75" s="393"/>
      <c r="H75" s="530"/>
    </row>
    <row r="76" spans="2:8" ht="27.75" customHeight="1">
      <c r="B76" s="151" t="s">
        <v>281</v>
      </c>
      <c r="D76" s="58" t="s">
        <v>468</v>
      </c>
      <c r="G76" s="393"/>
      <c r="H76" s="530"/>
    </row>
    <row r="77" spans="2:8" ht="24.75" customHeight="1">
      <c r="B77" s="151" t="s">
        <v>81</v>
      </c>
      <c r="D77" s="58" t="s">
        <v>468</v>
      </c>
      <c r="G77" s="393"/>
      <c r="H77" s="530"/>
    </row>
    <row r="78" spans="2:8" ht="37.5" customHeight="1">
      <c r="B78" s="151" t="s">
        <v>82</v>
      </c>
      <c r="D78" s="58" t="s">
        <v>468</v>
      </c>
      <c r="G78" s="393"/>
      <c r="H78" s="530"/>
    </row>
    <row r="79" spans="2:8" ht="25.5">
      <c r="B79" s="151" t="s">
        <v>282</v>
      </c>
      <c r="C79" s="238"/>
      <c r="D79" s="58" t="s">
        <v>468</v>
      </c>
      <c r="G79" s="393"/>
      <c r="H79" s="530"/>
    </row>
    <row r="80" spans="2:8" ht="22.5" customHeight="1">
      <c r="B80" s="151" t="s">
        <v>283</v>
      </c>
      <c r="C80" s="246"/>
      <c r="D80" s="58" t="s">
        <v>468</v>
      </c>
      <c r="G80" s="393"/>
      <c r="H80" s="530"/>
    </row>
    <row r="81" spans="2:8" ht="25.5">
      <c r="B81" s="151" t="s">
        <v>284</v>
      </c>
      <c r="C81" s="238"/>
      <c r="D81" s="58" t="s">
        <v>468</v>
      </c>
      <c r="G81" s="394"/>
      <c r="H81" s="531"/>
    </row>
    <row r="82" spans="2:8" ht="15">
      <c r="B82" s="151"/>
      <c r="D82" s="58">
        <f>COUNTIF(D72:D81,"X")</f>
        <v>10</v>
      </c>
      <c r="E82" s="58">
        <f>COUNTIF(E72:E81,"X")</f>
        <v>0</v>
      </c>
      <c r="F82" s="58">
        <f>COUNTIF(F72:F81,"X")</f>
        <v>0</v>
      </c>
      <c r="G82" s="306"/>
      <c r="H82" s="306"/>
    </row>
    <row r="83" spans="2:8" ht="15">
      <c r="B83" s="151"/>
      <c r="G83" s="306"/>
      <c r="H83" s="306"/>
    </row>
    <row r="84" spans="2:8" ht="15">
      <c r="B84" s="153" t="s">
        <v>83</v>
      </c>
      <c r="D84" s="537">
        <f>((D92*1)+(E92*0.5)+(F92*0))/6</f>
        <v>0.8333333333333334</v>
      </c>
      <c r="E84" s="537"/>
      <c r="F84" s="537"/>
      <c r="G84" s="306"/>
      <c r="H84" s="534"/>
    </row>
    <row r="85" spans="2:8" ht="25.5">
      <c r="B85" s="151" t="s">
        <v>286</v>
      </c>
      <c r="D85" s="538"/>
      <c r="E85" s="538"/>
      <c r="F85" s="538"/>
      <c r="G85" s="306"/>
      <c r="H85" s="530"/>
    </row>
    <row r="86" spans="2:8" ht="67.5" customHeight="1">
      <c r="B86" s="151" t="s">
        <v>287</v>
      </c>
      <c r="D86" s="58" t="s">
        <v>468</v>
      </c>
      <c r="G86" s="392" t="s">
        <v>530</v>
      </c>
      <c r="H86" s="530"/>
    </row>
    <row r="87" spans="2:8" ht="25.5">
      <c r="B87" s="151" t="s">
        <v>288</v>
      </c>
      <c r="D87" s="58" t="s">
        <v>468</v>
      </c>
      <c r="G87" s="393"/>
      <c r="H87" s="530"/>
    </row>
    <row r="88" spans="2:8" ht="25.5">
      <c r="B88" s="151" t="s">
        <v>289</v>
      </c>
      <c r="D88" s="58" t="s">
        <v>468</v>
      </c>
      <c r="G88" s="393"/>
      <c r="H88" s="530"/>
    </row>
    <row r="89" spans="2:8" ht="25.5">
      <c r="B89" s="151" t="s">
        <v>290</v>
      </c>
      <c r="C89" s="246"/>
      <c r="D89" s="58" t="s">
        <v>468</v>
      </c>
      <c r="G89" s="393"/>
      <c r="H89" s="530"/>
    </row>
    <row r="90" spans="2:8" ht="25.5">
      <c r="B90" s="151" t="s">
        <v>291</v>
      </c>
      <c r="C90" s="246"/>
      <c r="D90" s="58" t="s">
        <v>468</v>
      </c>
      <c r="G90" s="393"/>
      <c r="H90" s="530"/>
    </row>
    <row r="91" spans="2:8" ht="15">
      <c r="B91" s="151" t="s">
        <v>292</v>
      </c>
      <c r="C91" s="246"/>
      <c r="G91" s="394"/>
      <c r="H91" s="531"/>
    </row>
    <row r="92" spans="2:8" ht="15">
      <c r="B92" s="151"/>
      <c r="D92" s="58">
        <f>COUNTIF(D86:D91,"X")</f>
        <v>5</v>
      </c>
      <c r="E92" s="58">
        <f>COUNTIF(E86:E91,"X")</f>
        <v>0</v>
      </c>
      <c r="F92" s="58">
        <f>COUNTIF(F86:F91,"X")</f>
        <v>0</v>
      </c>
      <c r="G92" s="306"/>
      <c r="H92" s="306"/>
    </row>
    <row r="93" spans="2:8" ht="15">
      <c r="B93" s="151"/>
      <c r="G93" s="306"/>
      <c r="H93" s="306"/>
    </row>
    <row r="94" spans="2:8" ht="15">
      <c r="B94" s="153" t="s">
        <v>84</v>
      </c>
      <c r="D94" s="537">
        <f>((D100*1)+(E100*0.5)+(F100*0))/4</f>
        <v>1</v>
      </c>
      <c r="E94" s="537"/>
      <c r="F94" s="537"/>
      <c r="G94" s="306"/>
      <c r="H94" s="534"/>
    </row>
    <row r="95" spans="2:8" ht="23.25" customHeight="1">
      <c r="B95" s="151" t="s">
        <v>293</v>
      </c>
      <c r="D95" s="538"/>
      <c r="E95" s="538"/>
      <c r="F95" s="538"/>
      <c r="G95" s="306"/>
      <c r="H95" s="530"/>
    </row>
    <row r="96" spans="2:8" ht="48.75" customHeight="1">
      <c r="B96" s="151" t="s">
        <v>294</v>
      </c>
      <c r="D96" s="58" t="s">
        <v>468</v>
      </c>
      <c r="G96" s="392" t="s">
        <v>530</v>
      </c>
      <c r="H96" s="530"/>
    </row>
    <row r="97" spans="2:8" ht="30.75" customHeight="1">
      <c r="B97" s="151" t="s">
        <v>85</v>
      </c>
      <c r="D97" s="58" t="s">
        <v>468</v>
      </c>
      <c r="G97" s="528"/>
      <c r="H97" s="530"/>
    </row>
    <row r="98" spans="2:8" ht="38.25" customHeight="1">
      <c r="B98" s="151" t="s">
        <v>295</v>
      </c>
      <c r="D98" s="58" t="s">
        <v>468</v>
      </c>
      <c r="G98" s="528"/>
      <c r="H98" s="530"/>
    </row>
    <row r="99" spans="2:8" ht="42.75" customHeight="1">
      <c r="B99" s="151" t="s">
        <v>296</v>
      </c>
      <c r="D99" s="58" t="s">
        <v>468</v>
      </c>
      <c r="G99" s="529"/>
      <c r="H99" s="531"/>
    </row>
    <row r="100" spans="2:8" ht="15">
      <c r="B100" s="151"/>
      <c r="D100" s="58">
        <f>COUNTIF(D96:D99,"X")</f>
        <v>4</v>
      </c>
      <c r="E100" s="58">
        <f>COUNTIF(E96:E99,"X")</f>
        <v>0</v>
      </c>
      <c r="F100" s="58">
        <f>COUNTIF(F96:F99,"X")</f>
        <v>0</v>
      </c>
      <c r="G100" s="306"/>
      <c r="H100" s="306"/>
    </row>
    <row r="101" spans="2:8" ht="15">
      <c r="B101" s="151"/>
      <c r="C101" s="161"/>
      <c r="D101" s="151"/>
      <c r="G101" s="306"/>
      <c r="H101" s="306"/>
    </row>
    <row r="102" spans="2:8" ht="15">
      <c r="B102" s="539" t="s">
        <v>86</v>
      </c>
      <c r="C102" s="161"/>
      <c r="D102" s="535">
        <f>((D109*1)+(E109*0.5)+(F109*0))/5</f>
        <v>1</v>
      </c>
      <c r="E102" s="535"/>
      <c r="F102" s="535"/>
      <c r="G102" s="306"/>
      <c r="H102" s="534"/>
    </row>
    <row r="103" spans="2:8" ht="21" customHeight="1">
      <c r="B103" s="539"/>
      <c r="C103" s="161"/>
      <c r="D103" s="536"/>
      <c r="E103" s="536"/>
      <c r="F103" s="536"/>
      <c r="G103" s="306"/>
      <c r="H103" s="530"/>
    </row>
    <row r="104" spans="2:8" ht="51">
      <c r="B104" s="250" t="s">
        <v>297</v>
      </c>
      <c r="C104" s="161"/>
      <c r="D104" s="58" t="s">
        <v>468</v>
      </c>
      <c r="G104" s="523" t="s">
        <v>531</v>
      </c>
      <c r="H104" s="530"/>
    </row>
    <row r="105" spans="2:8" ht="50.25" customHeight="1">
      <c r="B105" s="151" t="s">
        <v>298</v>
      </c>
      <c r="C105" s="161"/>
      <c r="D105" s="58" t="s">
        <v>468</v>
      </c>
      <c r="G105" s="530"/>
      <c r="H105" s="530"/>
    </row>
    <row r="106" spans="2:8" ht="21" customHeight="1">
      <c r="B106" s="151" t="s">
        <v>299</v>
      </c>
      <c r="C106" s="161"/>
      <c r="D106" s="58" t="s">
        <v>468</v>
      </c>
      <c r="G106" s="530"/>
      <c r="H106" s="530"/>
    </row>
    <row r="107" spans="2:8" ht="83.25" customHeight="1">
      <c r="B107" s="151" t="s">
        <v>300</v>
      </c>
      <c r="C107" s="161"/>
      <c r="D107" s="58" t="s">
        <v>468</v>
      </c>
      <c r="G107" s="530"/>
      <c r="H107" s="530"/>
    </row>
    <row r="108" spans="2:8" ht="17.25" customHeight="1">
      <c r="B108" s="151" t="s">
        <v>301</v>
      </c>
      <c r="C108" s="161"/>
      <c r="D108" s="58" t="s">
        <v>468</v>
      </c>
      <c r="G108" s="531"/>
      <c r="H108" s="531"/>
    </row>
    <row r="109" spans="2:8" ht="15">
      <c r="B109" s="151"/>
      <c r="C109" s="161"/>
      <c r="D109" s="58">
        <f>COUNTIF(D104:D108,"X")</f>
        <v>5</v>
      </c>
      <c r="E109" s="58">
        <f>COUNTIF(E104:E108,"X")</f>
        <v>0</v>
      </c>
      <c r="F109" s="58">
        <f>COUNTIF(F104:F108,"X")</f>
        <v>0</v>
      </c>
      <c r="G109" s="306"/>
      <c r="H109" s="306"/>
    </row>
    <row r="110" spans="2:8" ht="15">
      <c r="B110" s="151"/>
      <c r="C110" s="161"/>
      <c r="D110" s="151"/>
      <c r="G110" s="319" t="s">
        <v>107</v>
      </c>
      <c r="H110" s="306"/>
    </row>
    <row r="111" spans="2:8" ht="25.5">
      <c r="B111" s="153" t="s">
        <v>352</v>
      </c>
      <c r="C111" s="161"/>
      <c r="D111" s="535">
        <f>((D120*1)+(E120*0.5)+(F120*0))/7</f>
        <v>0.6428571428571429</v>
      </c>
      <c r="E111" s="535"/>
      <c r="F111" s="535"/>
      <c r="G111" s="532">
        <f>(D111+D122+D131)/3</f>
        <v>0.6904761904761904</v>
      </c>
      <c r="H111" s="342"/>
    </row>
    <row r="112" spans="2:8" ht="15" customHeight="1">
      <c r="B112" s="153" t="s">
        <v>88</v>
      </c>
      <c r="C112" s="161"/>
      <c r="D112" s="536"/>
      <c r="E112" s="536"/>
      <c r="F112" s="536"/>
      <c r="G112" s="533"/>
      <c r="H112" s="343"/>
    </row>
    <row r="113" spans="2:8" ht="27" customHeight="1">
      <c r="B113" s="151" t="s">
        <v>302</v>
      </c>
      <c r="C113" s="161"/>
      <c r="D113" s="58" t="s">
        <v>468</v>
      </c>
      <c r="G113" s="523" t="s">
        <v>533</v>
      </c>
      <c r="H113" s="524" t="s">
        <v>532</v>
      </c>
    </row>
    <row r="114" spans="2:8" ht="25.5" customHeight="1">
      <c r="B114" s="151" t="s">
        <v>303</v>
      </c>
      <c r="C114" s="161"/>
      <c r="D114" s="58" t="s">
        <v>468</v>
      </c>
      <c r="G114" s="524"/>
      <c r="H114" s="524"/>
    </row>
    <row r="115" spans="2:8" ht="27" customHeight="1">
      <c r="B115" s="151" t="s">
        <v>304</v>
      </c>
      <c r="C115" s="161"/>
      <c r="E115" s="58" t="s">
        <v>468</v>
      </c>
      <c r="G115" s="524"/>
      <c r="H115" s="524"/>
    </row>
    <row r="116" spans="2:8" ht="27" customHeight="1">
      <c r="B116" s="151" t="s">
        <v>89</v>
      </c>
      <c r="C116" s="161"/>
      <c r="E116" s="58" t="s">
        <v>468</v>
      </c>
      <c r="G116" s="524"/>
      <c r="H116" s="524"/>
    </row>
    <row r="117" spans="2:8" ht="25.5">
      <c r="B117" s="151" t="s">
        <v>305</v>
      </c>
      <c r="C117" s="161"/>
      <c r="E117" s="58" t="s">
        <v>468</v>
      </c>
      <c r="G117" s="524"/>
      <c r="H117" s="524"/>
    </row>
    <row r="118" spans="2:8" ht="60.75" customHeight="1">
      <c r="B118" s="157" t="s">
        <v>306</v>
      </c>
      <c r="C118" s="161"/>
      <c r="E118" s="58" t="s">
        <v>468</v>
      </c>
      <c r="G118" s="524"/>
      <c r="H118" s="524"/>
    </row>
    <row r="119" spans="2:8" ht="30" customHeight="1">
      <c r="B119" s="151" t="s">
        <v>307</v>
      </c>
      <c r="C119" s="161"/>
      <c r="E119" s="58" t="s">
        <v>468</v>
      </c>
      <c r="G119" s="525"/>
      <c r="H119" s="525"/>
    </row>
    <row r="120" spans="2:8" ht="15">
      <c r="B120" s="151"/>
      <c r="C120" s="161"/>
      <c r="D120" s="58">
        <f>COUNTIF(D113:D119,"X")</f>
        <v>2</v>
      </c>
      <c r="E120" s="58">
        <f>COUNTIF(E113:E119,"X")</f>
        <v>5</v>
      </c>
      <c r="F120" s="58">
        <f>COUNTIF(F113:F119,"X")</f>
        <v>0</v>
      </c>
      <c r="G120" s="306"/>
      <c r="H120" s="306"/>
    </row>
    <row r="121" spans="2:8" ht="15">
      <c r="B121" s="151"/>
      <c r="C121" s="161"/>
      <c r="D121" s="151"/>
      <c r="G121" s="306"/>
      <c r="H121" s="306"/>
    </row>
    <row r="122" spans="2:8" ht="15">
      <c r="B122" s="153" t="s">
        <v>90</v>
      </c>
      <c r="C122" s="161"/>
      <c r="D122" s="535">
        <f>((D129*1)+(E129*0.5)+(F129*0))/5</f>
        <v>1</v>
      </c>
      <c r="E122" s="535"/>
      <c r="F122" s="535"/>
      <c r="G122" s="306"/>
      <c r="H122" s="534"/>
    </row>
    <row r="123" spans="2:8" ht="15">
      <c r="B123" s="151"/>
      <c r="C123" s="161"/>
      <c r="D123" s="536"/>
      <c r="E123" s="536"/>
      <c r="F123" s="536"/>
      <c r="G123" s="306"/>
      <c r="H123" s="530"/>
    </row>
    <row r="124" spans="2:8" ht="70.5" customHeight="1">
      <c r="B124" s="151" t="s">
        <v>308</v>
      </c>
      <c r="C124" s="161"/>
      <c r="D124" s="58" t="s">
        <v>468</v>
      </c>
      <c r="G124" s="523" t="s">
        <v>534</v>
      </c>
      <c r="H124" s="530"/>
    </row>
    <row r="125" spans="2:8" ht="25.5" customHeight="1">
      <c r="B125" s="151" t="s">
        <v>309</v>
      </c>
      <c r="C125" s="161"/>
      <c r="D125" s="58" t="s">
        <v>468</v>
      </c>
      <c r="G125" s="530"/>
      <c r="H125" s="530"/>
    </row>
    <row r="126" spans="2:8" ht="24" customHeight="1">
      <c r="B126" s="151" t="s">
        <v>310</v>
      </c>
      <c r="C126" s="161"/>
      <c r="D126" s="58" t="s">
        <v>468</v>
      </c>
      <c r="G126" s="530"/>
      <c r="H126" s="530"/>
    </row>
    <row r="127" spans="2:8" ht="69.75" customHeight="1">
      <c r="B127" s="250" t="s">
        <v>311</v>
      </c>
      <c r="C127" s="161"/>
      <c r="D127" s="58" t="s">
        <v>468</v>
      </c>
      <c r="G127" s="530"/>
      <c r="H127" s="530"/>
    </row>
    <row r="128" spans="2:8" ht="29.25" customHeight="1">
      <c r="B128" s="157" t="s">
        <v>312</v>
      </c>
      <c r="C128" s="161"/>
      <c r="D128" s="58" t="s">
        <v>468</v>
      </c>
      <c r="G128" s="531"/>
      <c r="H128" s="531"/>
    </row>
    <row r="129" spans="2:8" ht="15">
      <c r="B129" s="151"/>
      <c r="C129" s="161"/>
      <c r="D129" s="58">
        <f>COUNTIF(D124:D128,"X")</f>
        <v>5</v>
      </c>
      <c r="E129" s="58">
        <f>COUNTIF(E124:E128,"X")</f>
        <v>0</v>
      </c>
      <c r="F129" s="58">
        <f>COUNTIF(F124:F128,"X")</f>
        <v>0</v>
      </c>
      <c r="G129" s="306"/>
      <c r="H129" s="306"/>
    </row>
    <row r="130" spans="2:8" ht="15">
      <c r="B130" s="151"/>
      <c r="C130" s="161"/>
      <c r="D130" s="151"/>
      <c r="G130" s="306"/>
      <c r="H130" s="306"/>
    </row>
    <row r="131" spans="2:8" ht="15">
      <c r="B131" s="549" t="s">
        <v>91</v>
      </c>
      <c r="C131" s="564"/>
      <c r="D131" s="535">
        <f>((D141*1)+(E141*0.5)+(F141*0))/7</f>
        <v>0.42857142857142855</v>
      </c>
      <c r="E131" s="535"/>
      <c r="F131" s="535"/>
      <c r="G131" s="306"/>
      <c r="H131" s="306"/>
    </row>
    <row r="132" spans="2:8" ht="25.5" customHeight="1">
      <c r="B132" s="550"/>
      <c r="C132" s="565"/>
      <c r="D132" s="536"/>
      <c r="E132" s="536"/>
      <c r="F132" s="536"/>
      <c r="G132" s="306"/>
      <c r="H132" s="523" t="s">
        <v>535</v>
      </c>
    </row>
    <row r="133" spans="2:8" ht="25.5">
      <c r="B133" s="248" t="s">
        <v>313</v>
      </c>
      <c r="C133" s="161"/>
      <c r="D133" s="151"/>
      <c r="E133" s="58" t="s">
        <v>468</v>
      </c>
      <c r="G133" s="392" t="s">
        <v>533</v>
      </c>
      <c r="H133" s="524"/>
    </row>
    <row r="134" spans="2:8" ht="15">
      <c r="B134" s="151" t="s">
        <v>314</v>
      </c>
      <c r="C134" s="161"/>
      <c r="D134" s="559"/>
      <c r="E134" s="560"/>
      <c r="F134" s="561"/>
      <c r="G134" s="393"/>
      <c r="H134" s="524"/>
    </row>
    <row r="135" spans="2:8" ht="15">
      <c r="B135" s="151" t="s">
        <v>315</v>
      </c>
      <c r="C135" s="161"/>
      <c r="E135" s="58" t="s">
        <v>468</v>
      </c>
      <c r="G135" s="393"/>
      <c r="H135" s="524"/>
    </row>
    <row r="136" spans="2:8" ht="51">
      <c r="B136" s="248" t="s">
        <v>316</v>
      </c>
      <c r="C136" s="161"/>
      <c r="E136" s="58" t="s">
        <v>468</v>
      </c>
      <c r="G136" s="393"/>
      <c r="H136" s="524"/>
    </row>
    <row r="137" spans="2:8" ht="17.25" customHeight="1">
      <c r="B137" s="151" t="s">
        <v>317</v>
      </c>
      <c r="C137" s="161"/>
      <c r="E137" s="58" t="s">
        <v>468</v>
      </c>
      <c r="G137" s="393"/>
      <c r="H137" s="524"/>
    </row>
    <row r="138" spans="2:8" ht="15">
      <c r="B138" s="151" t="s">
        <v>318</v>
      </c>
      <c r="C138" s="161"/>
      <c r="G138" s="393"/>
      <c r="H138" s="524"/>
    </row>
    <row r="139" spans="2:8" ht="25.5">
      <c r="B139" s="151" t="s">
        <v>92</v>
      </c>
      <c r="C139" s="161"/>
      <c r="E139" s="58" t="s">
        <v>468</v>
      </c>
      <c r="G139" s="393"/>
      <c r="H139" s="524"/>
    </row>
    <row r="140" spans="2:8" ht="25.5">
      <c r="B140" s="151" t="s">
        <v>319</v>
      </c>
      <c r="C140" s="161"/>
      <c r="E140" s="58" t="s">
        <v>468</v>
      </c>
      <c r="G140" s="394"/>
      <c r="H140" s="525"/>
    </row>
    <row r="141" spans="2:8" ht="15">
      <c r="B141" s="151"/>
      <c r="C141" s="161"/>
      <c r="D141" s="58">
        <f>COUNTIF(D133:D140,"X")</f>
        <v>0</v>
      </c>
      <c r="E141" s="58">
        <f>COUNTIF(E133:E140,"X")</f>
        <v>6</v>
      </c>
      <c r="F141" s="58">
        <f>COUNTIF(F133:F140,"X")</f>
        <v>0</v>
      </c>
      <c r="G141" s="306"/>
      <c r="H141" s="306"/>
    </row>
    <row r="142" spans="2:8" ht="15">
      <c r="B142" s="153" t="s">
        <v>351</v>
      </c>
      <c r="C142" s="161"/>
      <c r="D142" s="151"/>
      <c r="G142" s="319" t="s">
        <v>107</v>
      </c>
      <c r="H142" s="306"/>
    </row>
    <row r="143" spans="2:8" ht="15">
      <c r="B143" s="153" t="s">
        <v>94</v>
      </c>
      <c r="C143" s="161"/>
      <c r="D143" s="535">
        <f>((D155*1)+(E155*0.5)+(F155*0))/9</f>
        <v>1</v>
      </c>
      <c r="E143" s="535"/>
      <c r="F143" s="535"/>
      <c r="G143" s="532">
        <f>(D143+D156+D164+D172+D176+D186)/6</f>
        <v>0.7916666666666666</v>
      </c>
      <c r="H143" s="534"/>
    </row>
    <row r="144" spans="2:8" ht="15">
      <c r="B144" s="151"/>
      <c r="C144" s="161"/>
      <c r="D144" s="536"/>
      <c r="E144" s="536"/>
      <c r="F144" s="536"/>
      <c r="G144" s="533"/>
      <c r="H144" s="530"/>
    </row>
    <row r="145" spans="2:8" ht="25.5">
      <c r="B145" s="151" t="s">
        <v>328</v>
      </c>
      <c r="C145" s="161"/>
      <c r="D145" s="58" t="s">
        <v>468</v>
      </c>
      <c r="G145" s="306"/>
      <c r="H145" s="530"/>
    </row>
    <row r="146" spans="2:8" ht="15">
      <c r="B146" s="151" t="s">
        <v>95</v>
      </c>
      <c r="C146" s="161"/>
      <c r="D146" s="546"/>
      <c r="E146" s="547"/>
      <c r="F146" s="548"/>
      <c r="G146" s="306"/>
      <c r="H146" s="530"/>
    </row>
    <row r="147" spans="2:8" ht="112.5" customHeight="1">
      <c r="B147" s="248" t="s">
        <v>327</v>
      </c>
      <c r="C147" s="161"/>
      <c r="D147" s="58" t="s">
        <v>468</v>
      </c>
      <c r="G147" s="392" t="s">
        <v>537</v>
      </c>
      <c r="H147" s="530"/>
    </row>
    <row r="148" spans="2:8" ht="15">
      <c r="B148" s="151" t="s">
        <v>320</v>
      </c>
      <c r="C148" s="161"/>
      <c r="D148" s="58" t="s">
        <v>468</v>
      </c>
      <c r="G148" s="393"/>
      <c r="H148" s="530"/>
    </row>
    <row r="149" spans="2:8" ht="38.25">
      <c r="B149" s="151" t="s">
        <v>321</v>
      </c>
      <c r="C149" s="161"/>
      <c r="D149" s="58" t="s">
        <v>468</v>
      </c>
      <c r="G149" s="393"/>
      <c r="H149" s="530"/>
    </row>
    <row r="150" spans="2:8" ht="15">
      <c r="B150" s="151" t="s">
        <v>322</v>
      </c>
      <c r="C150" s="161"/>
      <c r="D150" s="58" t="s">
        <v>468</v>
      </c>
      <c r="G150" s="393"/>
      <c r="H150" s="530"/>
    </row>
    <row r="151" spans="2:8" ht="15">
      <c r="B151" s="151" t="s">
        <v>323</v>
      </c>
      <c r="C151" s="161"/>
      <c r="D151" s="58" t="s">
        <v>468</v>
      </c>
      <c r="G151" s="393"/>
      <c r="H151" s="530"/>
    </row>
    <row r="152" spans="2:8" ht="51">
      <c r="B152" s="151" t="s">
        <v>324</v>
      </c>
      <c r="C152" s="161"/>
      <c r="D152" s="58" t="s">
        <v>468</v>
      </c>
      <c r="G152" s="393"/>
      <c r="H152" s="530"/>
    </row>
    <row r="153" spans="2:8" ht="15">
      <c r="B153" s="157" t="s">
        <v>325</v>
      </c>
      <c r="C153" s="161"/>
      <c r="D153" s="58" t="s">
        <v>468</v>
      </c>
      <c r="G153" s="393"/>
      <c r="H153" s="530"/>
    </row>
    <row r="154" spans="2:8" ht="15">
      <c r="B154" s="151" t="s">
        <v>326</v>
      </c>
      <c r="C154" s="161"/>
      <c r="D154" s="58" t="s">
        <v>468</v>
      </c>
      <c r="G154" s="394"/>
      <c r="H154" s="531"/>
    </row>
    <row r="155" spans="2:8" ht="15">
      <c r="B155" s="151"/>
      <c r="D155" s="58">
        <f>COUNTIF(D145:D154,"X")</f>
        <v>9</v>
      </c>
      <c r="E155" s="58">
        <f>COUNTIF(E145:E154,"X")</f>
        <v>0</v>
      </c>
      <c r="F155" s="58">
        <f>COUNTIF(F145:F154,"X")</f>
        <v>0</v>
      </c>
      <c r="G155" s="306"/>
      <c r="H155" s="306"/>
    </row>
    <row r="156" spans="2:8" ht="15">
      <c r="B156" s="151"/>
      <c r="D156" s="535">
        <f>((D162*1)+(E162*0.5)+(F162*0))/4</f>
        <v>0</v>
      </c>
      <c r="E156" s="535"/>
      <c r="F156" s="535"/>
      <c r="G156" s="306"/>
      <c r="H156" s="534"/>
    </row>
    <row r="157" spans="2:8" ht="15">
      <c r="B157" s="153" t="s">
        <v>96</v>
      </c>
      <c r="D157" s="536"/>
      <c r="E157" s="536"/>
      <c r="F157" s="536"/>
      <c r="G157" s="306"/>
      <c r="H157" s="530"/>
    </row>
    <row r="158" spans="2:8" ht="25.5">
      <c r="B158" s="151" t="s">
        <v>329</v>
      </c>
      <c r="G158" s="392" t="s">
        <v>536</v>
      </c>
      <c r="H158" s="530"/>
    </row>
    <row r="159" spans="2:8" ht="53.25" customHeight="1">
      <c r="B159" s="151" t="s">
        <v>330</v>
      </c>
      <c r="G159" s="528"/>
      <c r="H159" s="530"/>
    </row>
    <row r="160" spans="2:8" ht="60" customHeight="1">
      <c r="B160" s="151" t="s">
        <v>331</v>
      </c>
      <c r="G160" s="528"/>
      <c r="H160" s="530"/>
    </row>
    <row r="161" spans="2:8" ht="66" customHeight="1">
      <c r="B161" s="151" t="s">
        <v>332</v>
      </c>
      <c r="C161" s="246"/>
      <c r="G161" s="529"/>
      <c r="H161" s="531"/>
    </row>
    <row r="162" spans="2:8" ht="15">
      <c r="B162" s="151"/>
      <c r="D162" s="58">
        <f>COUNTIF(D158:D161,"X")</f>
        <v>0</v>
      </c>
      <c r="E162" s="58">
        <f>COUNTIF(E158:E161,"X")</f>
        <v>0</v>
      </c>
      <c r="F162" s="58">
        <f>COUNTIF(F158:F161,"X")</f>
        <v>0</v>
      </c>
      <c r="G162" s="306"/>
      <c r="H162" s="306"/>
    </row>
    <row r="163" spans="2:8" ht="15">
      <c r="B163" s="151"/>
      <c r="G163" s="306"/>
      <c r="H163" s="306"/>
    </row>
    <row r="164" spans="2:8" ht="15">
      <c r="B164" s="549" t="s">
        <v>97</v>
      </c>
      <c r="C164" s="555"/>
      <c r="D164" s="535">
        <f>((D170*1)+(E170*0.5)+(F170*0))/4</f>
        <v>0.75</v>
      </c>
      <c r="E164" s="535"/>
      <c r="F164" s="535"/>
      <c r="G164" s="306"/>
      <c r="H164" s="534"/>
    </row>
    <row r="165" spans="2:8" ht="15">
      <c r="B165" s="550"/>
      <c r="C165" s="556"/>
      <c r="D165" s="536"/>
      <c r="E165" s="536"/>
      <c r="F165" s="536"/>
      <c r="G165" s="306"/>
      <c r="H165" s="530"/>
    </row>
    <row r="166" spans="2:8" ht="38.25">
      <c r="B166" s="157" t="s">
        <v>333</v>
      </c>
      <c r="C166" s="251"/>
      <c r="D166" s="252" t="s">
        <v>472</v>
      </c>
      <c r="E166" s="252"/>
      <c r="F166" s="252"/>
      <c r="G166" s="392" t="s">
        <v>540</v>
      </c>
      <c r="H166" s="530"/>
    </row>
    <row r="167" spans="2:8" ht="38.25">
      <c r="B167" s="151" t="s">
        <v>334</v>
      </c>
      <c r="C167" s="251"/>
      <c r="D167" s="252" t="s">
        <v>472</v>
      </c>
      <c r="E167" s="252"/>
      <c r="F167" s="252"/>
      <c r="G167" s="528"/>
      <c r="H167" s="530"/>
    </row>
    <row r="168" spans="2:8" ht="38.25">
      <c r="B168" s="151" t="s">
        <v>335</v>
      </c>
      <c r="D168" s="58" t="s">
        <v>468</v>
      </c>
      <c r="G168" s="529"/>
      <c r="H168" s="530"/>
    </row>
    <row r="169" spans="2:8" ht="15">
      <c r="B169" s="151" t="s">
        <v>336</v>
      </c>
      <c r="G169" s="306"/>
      <c r="H169" s="531"/>
    </row>
    <row r="170" spans="2:8" ht="15">
      <c r="B170" s="151"/>
      <c r="D170" s="58">
        <f>COUNTIF(D166:D169,"X")</f>
        <v>3</v>
      </c>
      <c r="E170" s="58">
        <f>COUNTIF(E166:E169,"X")</f>
        <v>0</v>
      </c>
      <c r="F170" s="58">
        <f>COUNTIF(F166:F169,"X")</f>
        <v>0</v>
      </c>
      <c r="G170" s="306"/>
      <c r="H170" s="306"/>
    </row>
    <row r="171" spans="2:8" ht="15">
      <c r="B171" s="151"/>
      <c r="G171" s="306"/>
      <c r="H171" s="306"/>
    </row>
    <row r="172" spans="2:8" ht="15">
      <c r="B172" s="566" t="s">
        <v>98</v>
      </c>
      <c r="C172" s="555"/>
      <c r="D172" s="535">
        <f>((D175*1)+(E175*0.5)+(F175*0))/1</f>
        <v>1</v>
      </c>
      <c r="E172" s="535"/>
      <c r="F172" s="535"/>
      <c r="G172" s="306"/>
      <c r="H172" s="534"/>
    </row>
    <row r="173" spans="2:8" ht="15" customHeight="1">
      <c r="B173" s="567"/>
      <c r="C173" s="556"/>
      <c r="D173" s="536"/>
      <c r="E173" s="536"/>
      <c r="F173" s="536"/>
      <c r="G173" s="306"/>
      <c r="H173" s="530"/>
    </row>
    <row r="174" spans="2:8" ht="29.25" customHeight="1">
      <c r="B174" s="151" t="s">
        <v>337</v>
      </c>
      <c r="D174" s="58" t="s">
        <v>468</v>
      </c>
      <c r="G174" s="313" t="s">
        <v>539</v>
      </c>
      <c r="H174" s="531"/>
    </row>
    <row r="175" spans="2:8" ht="15">
      <c r="B175" s="151"/>
      <c r="D175" s="58">
        <f>COUNTIF(D173:D174,"X")</f>
        <v>1</v>
      </c>
      <c r="E175" s="58">
        <f>COUNTIF(E173:E174,"X")</f>
        <v>0</v>
      </c>
      <c r="F175" s="58">
        <f>COUNTIF(F173:F174,"X")</f>
        <v>0</v>
      </c>
      <c r="G175" s="306"/>
      <c r="H175" s="306"/>
    </row>
    <row r="176" spans="2:8" ht="15">
      <c r="B176" s="151"/>
      <c r="D176" s="535">
        <f>((D185*1)+(E185*0.5)+(F185*0))/6</f>
        <v>1</v>
      </c>
      <c r="E176" s="535"/>
      <c r="F176" s="535"/>
      <c r="G176" s="306"/>
      <c r="H176" s="306"/>
    </row>
    <row r="177" spans="2:8" ht="15">
      <c r="B177" s="153" t="s">
        <v>99</v>
      </c>
      <c r="D177" s="536"/>
      <c r="E177" s="536"/>
      <c r="F177" s="536"/>
      <c r="G177" s="306"/>
      <c r="H177" s="534"/>
    </row>
    <row r="178" spans="2:8" ht="25.5">
      <c r="B178" s="151" t="s">
        <v>343</v>
      </c>
      <c r="D178" s="58" t="s">
        <v>468</v>
      </c>
      <c r="G178" s="306"/>
      <c r="H178" s="530"/>
    </row>
    <row r="179" spans="2:8" ht="25.5">
      <c r="B179" s="151" t="s">
        <v>100</v>
      </c>
      <c r="D179" s="546"/>
      <c r="E179" s="547"/>
      <c r="F179" s="548"/>
      <c r="G179" s="306"/>
      <c r="H179" s="530"/>
    </row>
    <row r="180" spans="2:8" ht="15">
      <c r="B180" s="151" t="s">
        <v>338</v>
      </c>
      <c r="D180" s="58" t="s">
        <v>468</v>
      </c>
      <c r="G180" s="392" t="s">
        <v>538</v>
      </c>
      <c r="H180" s="530"/>
    </row>
    <row r="181" spans="2:8" ht="15">
      <c r="B181" s="151" t="s">
        <v>339</v>
      </c>
      <c r="D181" s="58" t="s">
        <v>468</v>
      </c>
      <c r="G181" s="528"/>
      <c r="H181" s="530"/>
    </row>
    <row r="182" spans="2:8" ht="15">
      <c r="B182" s="151" t="s">
        <v>340</v>
      </c>
      <c r="D182" s="58" t="s">
        <v>468</v>
      </c>
      <c r="G182" s="528"/>
      <c r="H182" s="530"/>
    </row>
    <row r="183" spans="2:8" ht="15">
      <c r="B183" s="151" t="s">
        <v>341</v>
      </c>
      <c r="C183" s="246"/>
      <c r="D183" s="58" t="s">
        <v>468</v>
      </c>
      <c r="G183" s="528"/>
      <c r="H183" s="530"/>
    </row>
    <row r="184" spans="2:8" ht="15">
      <c r="B184" s="151" t="s">
        <v>342</v>
      </c>
      <c r="D184" s="58" t="s">
        <v>468</v>
      </c>
      <c r="G184" s="529"/>
      <c r="H184" s="531"/>
    </row>
    <row r="185" spans="2:8" ht="15">
      <c r="B185" s="151"/>
      <c r="D185" s="58">
        <f>COUNTIF(D178:D184,"X")</f>
        <v>6</v>
      </c>
      <c r="E185" s="58">
        <f>COUNTIF(E178:E184,"X")</f>
        <v>0</v>
      </c>
      <c r="F185" s="58">
        <f>COUNTIF(F178:F184,"X")</f>
        <v>0</v>
      </c>
      <c r="G185" s="306"/>
      <c r="H185" s="306"/>
    </row>
    <row r="186" spans="2:8" ht="15">
      <c r="B186" s="151"/>
      <c r="D186" s="535">
        <f>((D190*1)+(E190*0.5)+(F190*0))/2</f>
        <v>1</v>
      </c>
      <c r="E186" s="535"/>
      <c r="F186" s="535"/>
      <c r="G186" s="306"/>
      <c r="H186" s="306"/>
    </row>
    <row r="187" spans="2:8" ht="15">
      <c r="B187" s="153" t="s">
        <v>101</v>
      </c>
      <c r="D187" s="536"/>
      <c r="E187" s="536"/>
      <c r="F187" s="536"/>
      <c r="G187" s="306"/>
      <c r="H187" s="306"/>
    </row>
    <row r="188" spans="2:8" ht="38.25">
      <c r="B188" s="151" t="s">
        <v>344</v>
      </c>
      <c r="D188" s="58" t="s">
        <v>468</v>
      </c>
      <c r="G188" s="392" t="s">
        <v>541</v>
      </c>
      <c r="H188" s="534"/>
    </row>
    <row r="189" spans="2:8" ht="38.25">
      <c r="B189" s="151" t="s">
        <v>345</v>
      </c>
      <c r="D189" s="58" t="s">
        <v>468</v>
      </c>
      <c r="G189" s="394"/>
      <c r="H189" s="531"/>
    </row>
    <row r="190" spans="2:8" ht="15">
      <c r="B190" s="151"/>
      <c r="C190" s="160"/>
      <c r="D190" s="58">
        <f>COUNTIF(D188:D189,"X")</f>
        <v>2</v>
      </c>
      <c r="E190" s="58">
        <f>COUNTIF(E188:E189,"X")</f>
        <v>0</v>
      </c>
      <c r="F190" s="58">
        <f>COUNTIF(F188:F189,"X")</f>
        <v>0</v>
      </c>
      <c r="G190" s="306"/>
      <c r="H190" s="306"/>
    </row>
    <row r="191" spans="2:8" ht="15" customHeight="1">
      <c r="B191" s="562" t="s">
        <v>350</v>
      </c>
      <c r="C191" s="555"/>
      <c r="D191" s="535">
        <f>((D197*1)+(E197*0.5)+(F197*0))/4</f>
        <v>1</v>
      </c>
      <c r="E191" s="535"/>
      <c r="F191" s="535"/>
      <c r="G191" s="306"/>
      <c r="H191" s="534"/>
    </row>
    <row r="192" spans="2:8" ht="15" customHeight="1">
      <c r="B192" s="563"/>
      <c r="C192" s="556"/>
      <c r="D192" s="536"/>
      <c r="E192" s="536"/>
      <c r="F192" s="536"/>
      <c r="G192" s="306"/>
      <c r="H192" s="530"/>
    </row>
    <row r="193" spans="2:8" ht="63.75" customHeight="1">
      <c r="B193" s="151" t="s">
        <v>346</v>
      </c>
      <c r="C193" s="251"/>
      <c r="D193" s="58" t="s">
        <v>468</v>
      </c>
      <c r="E193" s="252"/>
      <c r="F193" s="252"/>
      <c r="G193" s="392" t="s">
        <v>542</v>
      </c>
      <c r="H193" s="530"/>
    </row>
    <row r="194" spans="2:8" ht="67.5" customHeight="1">
      <c r="B194" s="151" t="s">
        <v>347</v>
      </c>
      <c r="C194" s="251"/>
      <c r="D194" s="58" t="s">
        <v>468</v>
      </c>
      <c r="E194" s="252"/>
      <c r="F194" s="252"/>
      <c r="G194" s="393"/>
      <c r="H194" s="530"/>
    </row>
    <row r="195" spans="2:8" ht="25.5">
      <c r="B195" s="151" t="s">
        <v>348</v>
      </c>
      <c r="D195" s="58" t="s">
        <v>468</v>
      </c>
      <c r="G195" s="393"/>
      <c r="H195" s="530"/>
    </row>
    <row r="196" spans="2:8" ht="38.25">
      <c r="B196" s="250" t="s">
        <v>349</v>
      </c>
      <c r="D196" s="58" t="s">
        <v>468</v>
      </c>
      <c r="G196" s="394"/>
      <c r="H196" s="531"/>
    </row>
    <row r="197" spans="2:8" ht="15">
      <c r="B197" s="151"/>
      <c r="D197" s="58">
        <f>COUNTIF(D193:D196,"X")</f>
        <v>4</v>
      </c>
      <c r="E197" s="58">
        <f>COUNTIF(E193:E196,"X")</f>
        <v>0</v>
      </c>
      <c r="F197" s="58">
        <f>COUNTIF(F193:F196,"X")</f>
        <v>0</v>
      </c>
      <c r="G197" s="306"/>
      <c r="H197" s="306"/>
    </row>
    <row r="198" spans="2:8" ht="15">
      <c r="B198" s="151"/>
      <c r="G198" s="306"/>
      <c r="H198" s="306"/>
    </row>
    <row r="199" spans="2:8" ht="15">
      <c r="B199" s="153" t="s">
        <v>369</v>
      </c>
      <c r="D199" s="535">
        <f>((D213*1)+(E213*0.5)+(F213*0))/11</f>
        <v>1</v>
      </c>
      <c r="E199" s="535"/>
      <c r="F199" s="535"/>
      <c r="G199" s="306"/>
      <c r="H199" s="534"/>
    </row>
    <row r="200" spans="2:8" ht="15">
      <c r="B200" s="151"/>
      <c r="D200" s="536"/>
      <c r="E200" s="536"/>
      <c r="F200" s="536"/>
      <c r="G200" s="306"/>
      <c r="H200" s="530"/>
    </row>
    <row r="201" spans="2:8" ht="25.5">
      <c r="B201" s="151" t="s">
        <v>370</v>
      </c>
      <c r="D201" s="58" t="s">
        <v>468</v>
      </c>
      <c r="G201" s="306"/>
      <c r="H201" s="530"/>
    </row>
    <row r="202" spans="2:8" ht="51">
      <c r="B202" s="157" t="s">
        <v>371</v>
      </c>
      <c r="D202" s="164" t="s">
        <v>468</v>
      </c>
      <c r="E202" s="162"/>
      <c r="F202" s="162"/>
      <c r="G202" s="306"/>
      <c r="H202" s="530"/>
    </row>
    <row r="203" spans="2:8" ht="25.5">
      <c r="B203" s="151" t="s">
        <v>372</v>
      </c>
      <c r="D203" s="167"/>
      <c r="E203" s="168"/>
      <c r="F203" s="169"/>
      <c r="G203" s="296"/>
      <c r="H203" s="530"/>
    </row>
    <row r="204" spans="2:8" ht="15">
      <c r="B204" s="151" t="s">
        <v>104</v>
      </c>
      <c r="D204" s="165" t="s">
        <v>468</v>
      </c>
      <c r="E204" s="163"/>
      <c r="F204" s="163"/>
      <c r="G204" s="392" t="s">
        <v>543</v>
      </c>
      <c r="H204" s="530"/>
    </row>
    <row r="205" spans="2:8" ht="25.5">
      <c r="B205" s="151" t="s">
        <v>105</v>
      </c>
      <c r="D205" s="58" t="s">
        <v>468</v>
      </c>
      <c r="G205" s="528"/>
      <c r="H205" s="530"/>
    </row>
    <row r="206" spans="2:8" ht="15">
      <c r="B206" s="151" t="s">
        <v>106</v>
      </c>
      <c r="D206" s="58" t="s">
        <v>468</v>
      </c>
      <c r="G206" s="528"/>
      <c r="H206" s="530"/>
    </row>
    <row r="207" spans="2:8" ht="15">
      <c r="B207" s="151" t="s">
        <v>373</v>
      </c>
      <c r="D207" s="58" t="s">
        <v>468</v>
      </c>
      <c r="G207" s="528"/>
      <c r="H207" s="530"/>
    </row>
    <row r="208" spans="2:8" ht="25.5">
      <c r="B208" s="151" t="s">
        <v>374</v>
      </c>
      <c r="D208" s="58" t="s">
        <v>468</v>
      </c>
      <c r="G208" s="528"/>
      <c r="H208" s="531"/>
    </row>
    <row r="209" spans="2:8" ht="25.5">
      <c r="B209" s="248" t="s">
        <v>375</v>
      </c>
      <c r="D209" s="58" t="s">
        <v>468</v>
      </c>
      <c r="G209" s="528"/>
      <c r="H209" s="534"/>
    </row>
    <row r="210" spans="2:8" ht="15">
      <c r="B210" s="151" t="s">
        <v>376</v>
      </c>
      <c r="D210" s="58" t="s">
        <v>468</v>
      </c>
      <c r="G210" s="528"/>
      <c r="H210" s="530"/>
    </row>
    <row r="211" spans="2:8" ht="15">
      <c r="B211" s="151" t="s">
        <v>377</v>
      </c>
      <c r="D211" s="58" t="s">
        <v>468</v>
      </c>
      <c r="G211" s="528"/>
      <c r="H211" s="530"/>
    </row>
    <row r="212" spans="2:8" ht="15">
      <c r="B212" s="157" t="s">
        <v>378</v>
      </c>
      <c r="D212" s="58" t="s">
        <v>468</v>
      </c>
      <c r="G212" s="529"/>
      <c r="H212" s="530"/>
    </row>
    <row r="213" spans="2:8" ht="15">
      <c r="B213" s="151"/>
      <c r="D213" s="58">
        <f>COUNTIF(D201:D212,"X")</f>
        <v>11</v>
      </c>
      <c r="E213" s="58">
        <f>COUNTIF(E201:E212,"X")</f>
        <v>0</v>
      </c>
      <c r="F213" s="58">
        <f>COUNTIF(F201:F212,"X")</f>
        <v>0</v>
      </c>
      <c r="G213" s="306"/>
      <c r="H213" s="531"/>
    </row>
    <row r="214" ht="15">
      <c r="B214" s="151"/>
    </row>
    <row r="215" ht="15">
      <c r="B215" s="174" t="s">
        <v>108</v>
      </c>
    </row>
    <row r="216" spans="2:3" ht="15">
      <c r="B216" s="155" t="s">
        <v>69</v>
      </c>
      <c r="C216" s="173">
        <f>D3</f>
        <v>0.9375</v>
      </c>
    </row>
    <row r="217" spans="2:3" ht="15">
      <c r="B217" s="155" t="s">
        <v>70</v>
      </c>
      <c r="C217" s="173">
        <f>G17</f>
        <v>0.9861111111111112</v>
      </c>
    </row>
    <row r="218" spans="2:3" ht="15">
      <c r="B218" s="155" t="s">
        <v>76</v>
      </c>
      <c r="C218" s="173">
        <f>G51</f>
        <v>0.9722222222222223</v>
      </c>
    </row>
    <row r="219" spans="2:3" ht="15">
      <c r="B219" s="155" t="s">
        <v>87</v>
      </c>
      <c r="C219" s="173">
        <f>G111</f>
        <v>0.6904761904761904</v>
      </c>
    </row>
    <row r="220" spans="2:3" ht="15">
      <c r="B220" s="155" t="s">
        <v>93</v>
      </c>
      <c r="C220" s="173">
        <f>G143</f>
        <v>0.7916666666666666</v>
      </c>
    </row>
    <row r="221" spans="2:3" ht="15">
      <c r="B221" s="155" t="s">
        <v>102</v>
      </c>
      <c r="C221" s="173">
        <f>D191</f>
        <v>1</v>
      </c>
    </row>
    <row r="222" spans="2:3" ht="16.5" customHeight="1">
      <c r="B222" s="155" t="s">
        <v>103</v>
      </c>
      <c r="C222" s="173">
        <f>D199</f>
        <v>1</v>
      </c>
    </row>
    <row r="223" spans="2:3" ht="15">
      <c r="B223" s="175" t="s">
        <v>145</v>
      </c>
      <c r="C223" s="205">
        <f>AVERAGE(C216:C222)</f>
        <v>0.9111394557823129</v>
      </c>
    </row>
    <row r="224" ht="15">
      <c r="B224" s="151"/>
    </row>
    <row r="225" ht="15">
      <c r="B225" s="151"/>
    </row>
    <row r="226" ht="15">
      <c r="B226" s="151"/>
    </row>
    <row r="227" ht="15">
      <c r="B227" s="151"/>
    </row>
    <row r="228" ht="15">
      <c r="B228" s="151"/>
    </row>
  </sheetData>
  <sheetProtection/>
  <mergeCells count="85">
    <mergeCell ref="H41:H43"/>
    <mergeCell ref="H209:H213"/>
    <mergeCell ref="H143:H154"/>
    <mergeCell ref="H156:H161"/>
    <mergeCell ref="H164:H169"/>
    <mergeCell ref="H172:H174"/>
    <mergeCell ref="H177:H184"/>
    <mergeCell ref="H188:H189"/>
    <mergeCell ref="H191:H196"/>
    <mergeCell ref="H199:H208"/>
    <mergeCell ref="D179:F179"/>
    <mergeCell ref="H26:H30"/>
    <mergeCell ref="H44:H46"/>
    <mergeCell ref="H47:H48"/>
    <mergeCell ref="H122:H128"/>
    <mergeCell ref="H132:H140"/>
    <mergeCell ref="H51:H53"/>
    <mergeCell ref="D70:F71"/>
    <mergeCell ref="H56:H67"/>
    <mergeCell ref="H70:H81"/>
    <mergeCell ref="B191:B192"/>
    <mergeCell ref="B164:B165"/>
    <mergeCell ref="C131:C132"/>
    <mergeCell ref="C164:C165"/>
    <mergeCell ref="D186:F187"/>
    <mergeCell ref="D172:F173"/>
    <mergeCell ref="B172:B173"/>
    <mergeCell ref="C191:C192"/>
    <mergeCell ref="D176:F177"/>
    <mergeCell ref="D146:F146"/>
    <mergeCell ref="G17:G18"/>
    <mergeCell ref="G51:G52"/>
    <mergeCell ref="G111:G112"/>
    <mergeCell ref="D191:F192"/>
    <mergeCell ref="D143:F144"/>
    <mergeCell ref="D134:F134"/>
    <mergeCell ref="D47:F47"/>
    <mergeCell ref="D131:F132"/>
    <mergeCell ref="D122:F123"/>
    <mergeCell ref="D84:F85"/>
    <mergeCell ref="G3:G4"/>
    <mergeCell ref="G28:G30"/>
    <mergeCell ref="G35:G43"/>
    <mergeCell ref="G45:G46"/>
    <mergeCell ref="G58:G67"/>
    <mergeCell ref="C172:C173"/>
    <mergeCell ref="G5:G6"/>
    <mergeCell ref="G11:G12"/>
    <mergeCell ref="C3:C4"/>
    <mergeCell ref="D3:F4"/>
    <mergeCell ref="D56:F57"/>
    <mergeCell ref="B131:B132"/>
    <mergeCell ref="D26:F27"/>
    <mergeCell ref="B26:B27"/>
    <mergeCell ref="C26:C27"/>
    <mergeCell ref="D94:F95"/>
    <mergeCell ref="D199:F200"/>
    <mergeCell ref="D17:F18"/>
    <mergeCell ref="D51:F52"/>
    <mergeCell ref="D102:F103"/>
    <mergeCell ref="B102:B103"/>
    <mergeCell ref="D111:F112"/>
    <mergeCell ref="D156:F157"/>
    <mergeCell ref="D164:F165"/>
    <mergeCell ref="D33:F34"/>
    <mergeCell ref="D44:F44"/>
    <mergeCell ref="G72:G81"/>
    <mergeCell ref="G86:G91"/>
    <mergeCell ref="G96:G99"/>
    <mergeCell ref="G104:G108"/>
    <mergeCell ref="H113:H119"/>
    <mergeCell ref="G113:G119"/>
    <mergeCell ref="H84:H91"/>
    <mergeCell ref="H94:H99"/>
    <mergeCell ref="H102:H108"/>
    <mergeCell ref="G188:G189"/>
    <mergeCell ref="G193:G196"/>
    <mergeCell ref="G204:G212"/>
    <mergeCell ref="G124:G128"/>
    <mergeCell ref="G133:G140"/>
    <mergeCell ref="G147:G154"/>
    <mergeCell ref="G158:G161"/>
    <mergeCell ref="G166:G168"/>
    <mergeCell ref="G180:G184"/>
    <mergeCell ref="G143:G144"/>
  </mergeCells>
  <dataValidations count="1">
    <dataValidation type="list" allowBlank="1" showInputMessage="1" showErrorMessage="1" sqref="C224:C228 D214:F228 D195:F196 D198:F198 D201:F212 E147:F154 D69:F69 D72:F81 D83:F83 D86:F91 D93:F93 D96:F99 D35:F42 D19:F23 C10:C14 D10:F12 D14:F14 D58:F67 D55:F55 D53:F53 D50:F50 D25:F25 D32:F32 C5:F8 D174:F174 D158:F161 E121:F121 D113:F119 E110:F110 D104:F108 E101:F101 E130:F130 C18:C100 E142:F142 D168:F169 C155:C215 D188:F189 D28:F30 E133:F133 D145:D154 E145:F145 D178:D184 E178:F178 E180:F184 D124:F128 D135:F140 D193:D194">
      <formula1>"X"</formula1>
    </dataValidation>
  </dataValidations>
  <printOptions/>
  <pageMargins left="0.7" right="0.7" top="0.75" bottom="0.75" header="0.3" footer="0.3"/>
  <pageSetup horizontalDpi="600" verticalDpi="600" orientation="portrait" scale="52" r:id="rId2"/>
  <drawing r:id="rId1"/>
</worksheet>
</file>

<file path=xl/worksheets/sheet7.xml><?xml version="1.0" encoding="utf-8"?>
<worksheet xmlns="http://schemas.openxmlformats.org/spreadsheetml/2006/main" xmlns:r="http://schemas.openxmlformats.org/officeDocument/2006/relationships">
  <dimension ref="B1:Q65"/>
  <sheetViews>
    <sheetView view="pageBreakPreview" zoomScaleSheetLayoutView="100" zoomScalePageLayoutView="0" workbookViewId="0" topLeftCell="A46">
      <selection activeCell="G6" sqref="G6:G11"/>
    </sheetView>
  </sheetViews>
  <sheetFormatPr defaultColWidth="11.421875" defaultRowHeight="15"/>
  <cols>
    <col min="1" max="1" width="3.57421875" style="2" customWidth="1"/>
    <col min="2" max="2" width="68.28125" style="114" customWidth="1"/>
    <col min="3" max="6" width="11.421875" style="93" customWidth="1"/>
    <col min="7" max="7" width="25.28125" style="2" customWidth="1"/>
    <col min="8" max="8" width="25.8515625" style="2" customWidth="1"/>
    <col min="9" max="9" width="11.421875" style="2" customWidth="1"/>
    <col min="10" max="10" width="25.28125" style="2" customWidth="1"/>
    <col min="11" max="15" width="11.421875" style="2" customWidth="1"/>
    <col min="16" max="16" width="24.8515625" style="2" customWidth="1"/>
    <col min="17" max="16384" width="11.421875" style="2" customWidth="1"/>
  </cols>
  <sheetData>
    <row r="1" spans="16:17" ht="15.75" thickBot="1">
      <c r="P1" s="189"/>
      <c r="Q1" s="189"/>
    </row>
    <row r="2" spans="2:17" ht="15.75" thickBot="1">
      <c r="B2" s="224" t="s">
        <v>109</v>
      </c>
      <c r="C2" s="225" t="s">
        <v>8</v>
      </c>
      <c r="D2" s="226" t="s">
        <v>3</v>
      </c>
      <c r="E2" s="227" t="s">
        <v>4</v>
      </c>
      <c r="F2" s="228" t="s">
        <v>5</v>
      </c>
      <c r="G2" s="226" t="s">
        <v>6</v>
      </c>
      <c r="H2" s="228" t="s">
        <v>7</v>
      </c>
      <c r="P2" s="190" t="s">
        <v>125</v>
      </c>
      <c r="Q2" s="191">
        <f>D3</f>
        <v>0.9166666666666666</v>
      </c>
    </row>
    <row r="3" spans="2:17" ht="25.5">
      <c r="B3" s="95" t="s">
        <v>379</v>
      </c>
      <c r="C3" s="358"/>
      <c r="D3" s="362">
        <f>((D12*1)+(E12*0.5)+(F12*0))/6</f>
        <v>0.9166666666666666</v>
      </c>
      <c r="E3" s="363"/>
      <c r="F3" s="364"/>
      <c r="G3" s="570"/>
      <c r="H3" s="571"/>
      <c r="P3" s="178" t="s">
        <v>115</v>
      </c>
      <c r="Q3" s="191">
        <f>D13</f>
        <v>0.75</v>
      </c>
    </row>
    <row r="4" spans="2:17" ht="25.5">
      <c r="B4" s="86" t="s">
        <v>113</v>
      </c>
      <c r="C4" s="482"/>
      <c r="D4" s="574"/>
      <c r="E4" s="575"/>
      <c r="F4" s="576"/>
      <c r="G4" s="572"/>
      <c r="H4" s="573"/>
      <c r="P4" s="91" t="s">
        <v>116</v>
      </c>
      <c r="Q4" s="191">
        <f>D17</f>
        <v>0.5625</v>
      </c>
    </row>
    <row r="5" spans="2:17" ht="15">
      <c r="B5" s="11" t="s">
        <v>114</v>
      </c>
      <c r="C5" s="482"/>
      <c r="D5" s="574"/>
      <c r="E5" s="575"/>
      <c r="F5" s="576"/>
      <c r="G5" s="572"/>
      <c r="H5" s="573"/>
      <c r="P5" s="91" t="s">
        <v>117</v>
      </c>
      <c r="Q5" s="192">
        <f>O18</f>
        <v>0</v>
      </c>
    </row>
    <row r="6" spans="2:17" ht="25.5">
      <c r="B6" s="11" t="s">
        <v>110</v>
      </c>
      <c r="C6" s="67"/>
      <c r="D6" s="68" t="s">
        <v>468</v>
      </c>
      <c r="E6" s="58"/>
      <c r="F6" s="59"/>
      <c r="G6" s="389" t="s">
        <v>552</v>
      </c>
      <c r="H6" s="378" t="s">
        <v>553</v>
      </c>
      <c r="P6" s="86" t="s">
        <v>120</v>
      </c>
      <c r="Q6" s="191">
        <f>D35</f>
        <v>0.5</v>
      </c>
    </row>
    <row r="7" spans="2:17" ht="25.5">
      <c r="B7" s="11" t="s">
        <v>380</v>
      </c>
      <c r="C7" s="67"/>
      <c r="D7" s="68" t="s">
        <v>468</v>
      </c>
      <c r="E7" s="58"/>
      <c r="F7" s="59"/>
      <c r="G7" s="580"/>
      <c r="H7" s="379"/>
      <c r="P7" s="86" t="s">
        <v>123</v>
      </c>
      <c r="Q7" s="191">
        <f>D43</f>
        <v>0.5333333333333333</v>
      </c>
    </row>
    <row r="8" spans="2:17" ht="24" customHeight="1">
      <c r="B8" s="11" t="s">
        <v>111</v>
      </c>
      <c r="C8" s="67"/>
      <c r="D8" s="68" t="s">
        <v>468</v>
      </c>
      <c r="E8" s="58"/>
      <c r="F8" s="59"/>
      <c r="G8" s="580"/>
      <c r="H8" s="379"/>
      <c r="P8" s="86" t="s">
        <v>126</v>
      </c>
      <c r="Q8" s="191">
        <f>D60</f>
        <v>0.5</v>
      </c>
    </row>
    <row r="9" spans="2:17" ht="25.5">
      <c r="B9" s="11" t="s">
        <v>112</v>
      </c>
      <c r="C9" s="67"/>
      <c r="D9" s="68" t="s">
        <v>468</v>
      </c>
      <c r="E9" s="58"/>
      <c r="F9" s="59"/>
      <c r="G9" s="580"/>
      <c r="H9" s="379"/>
      <c r="P9" s="253"/>
      <c r="Q9" s="191"/>
    </row>
    <row r="10" spans="2:17" ht="25.5">
      <c r="B10" s="11" t="s">
        <v>381</v>
      </c>
      <c r="C10" s="67"/>
      <c r="D10" s="68"/>
      <c r="E10" s="58" t="s">
        <v>468</v>
      </c>
      <c r="F10" s="59"/>
      <c r="G10" s="580"/>
      <c r="H10" s="379"/>
      <c r="P10" s="189"/>
      <c r="Q10" s="189"/>
    </row>
    <row r="11" spans="2:17" ht="50.25" customHeight="1" thickBot="1">
      <c r="B11" s="186" t="s">
        <v>382</v>
      </c>
      <c r="C11" s="67"/>
      <c r="D11" s="68" t="s">
        <v>468</v>
      </c>
      <c r="E11" s="58"/>
      <c r="F11" s="59"/>
      <c r="G11" s="581"/>
      <c r="H11" s="380"/>
      <c r="P11" s="190"/>
      <c r="Q11" s="189"/>
    </row>
    <row r="12" spans="2:17" ht="15.75" thickBot="1">
      <c r="B12" s="177"/>
      <c r="C12" s="72"/>
      <c r="D12" s="73">
        <f>COUNTIF(D6:D11,"X")</f>
        <v>5</v>
      </c>
      <c r="E12" s="73">
        <f>COUNTIF(E6:E11,"X")</f>
        <v>1</v>
      </c>
      <c r="F12" s="73">
        <f>COUNTIF(F6:F11,"X")</f>
        <v>0</v>
      </c>
      <c r="G12" s="301"/>
      <c r="H12" s="302"/>
      <c r="P12" s="189"/>
      <c r="Q12" s="189"/>
    </row>
    <row r="13" spans="2:8" ht="27" customHeight="1">
      <c r="B13" s="178" t="s">
        <v>115</v>
      </c>
      <c r="C13" s="49"/>
      <c r="D13" s="384">
        <f>((D16*1)+(E16*0.5)+(F16*0))/2</f>
        <v>0.75</v>
      </c>
      <c r="E13" s="385"/>
      <c r="F13" s="386"/>
      <c r="G13" s="326"/>
      <c r="H13" s="295"/>
    </row>
    <row r="14" spans="2:8" ht="25.5">
      <c r="B14" s="11" t="s">
        <v>383</v>
      </c>
      <c r="C14" s="67"/>
      <c r="D14" s="68"/>
      <c r="E14" s="58" t="s">
        <v>468</v>
      </c>
      <c r="F14" s="59"/>
      <c r="G14" s="389" t="s">
        <v>554</v>
      </c>
      <c r="H14" s="378" t="s">
        <v>555</v>
      </c>
    </row>
    <row r="15" spans="2:8" ht="26.25" thickBot="1">
      <c r="B15" s="105" t="s">
        <v>384</v>
      </c>
      <c r="C15" s="67"/>
      <c r="D15" s="68" t="s">
        <v>468</v>
      </c>
      <c r="E15" s="58"/>
      <c r="F15" s="59"/>
      <c r="G15" s="439"/>
      <c r="H15" s="414"/>
    </row>
    <row r="16" spans="2:8" ht="15.75" thickBot="1">
      <c r="B16" s="177"/>
      <c r="C16" s="72"/>
      <c r="D16" s="73">
        <f>COUNTIF(D14:D15,"X")</f>
        <v>1</v>
      </c>
      <c r="E16" s="73">
        <f>COUNTIF(E14:E15,"X")</f>
        <v>1</v>
      </c>
      <c r="F16" s="73">
        <f>COUNTIF(F14:F15,"X")</f>
        <v>0</v>
      </c>
      <c r="G16" s="301"/>
      <c r="H16" s="302"/>
    </row>
    <row r="17" spans="2:8" ht="15.75" thickBot="1">
      <c r="B17" s="91" t="s">
        <v>116</v>
      </c>
      <c r="C17" s="182"/>
      <c r="D17" s="502">
        <f>((D27*1)+(E27*0.5)+(F27*0))/8</f>
        <v>0.5625</v>
      </c>
      <c r="E17" s="503"/>
      <c r="F17" s="504"/>
      <c r="G17" s="326"/>
      <c r="H17" s="295"/>
    </row>
    <row r="18" spans="2:8" ht="122.25" customHeight="1">
      <c r="B18" s="180" t="s">
        <v>385</v>
      </c>
      <c r="C18" s="183"/>
      <c r="D18" s="57" t="s">
        <v>468</v>
      </c>
      <c r="E18" s="58"/>
      <c r="F18" s="59"/>
      <c r="G18" s="389" t="s">
        <v>552</v>
      </c>
      <c r="H18" s="520" t="s">
        <v>556</v>
      </c>
    </row>
    <row r="19" spans="2:8" ht="15">
      <c r="B19" s="181" t="s">
        <v>393</v>
      </c>
      <c r="C19" s="184"/>
      <c r="D19" s="102"/>
      <c r="E19" s="249"/>
      <c r="F19" s="104"/>
      <c r="G19" s="390"/>
      <c r="H19" s="583"/>
    </row>
    <row r="20" spans="2:8" ht="15">
      <c r="B20" s="181" t="s">
        <v>386</v>
      </c>
      <c r="C20" s="184"/>
      <c r="D20" s="57" t="s">
        <v>468</v>
      </c>
      <c r="E20" s="58"/>
      <c r="F20" s="59"/>
      <c r="G20" s="390"/>
      <c r="H20" s="583"/>
    </row>
    <row r="21" spans="2:8" ht="15">
      <c r="B21" s="181" t="s">
        <v>387</v>
      </c>
      <c r="C21" s="184"/>
      <c r="D21" s="57"/>
      <c r="E21" s="58" t="s">
        <v>468</v>
      </c>
      <c r="F21" s="59"/>
      <c r="G21" s="390"/>
      <c r="H21" s="583"/>
    </row>
    <row r="22" spans="2:11" ht="15">
      <c r="B22" s="180" t="s">
        <v>388</v>
      </c>
      <c r="C22" s="184"/>
      <c r="D22" s="57"/>
      <c r="E22" s="328" t="s">
        <v>468</v>
      </c>
      <c r="F22" s="59"/>
      <c r="G22" s="390"/>
      <c r="H22" s="583"/>
      <c r="J22" s="188"/>
      <c r="K22" s="188"/>
    </row>
    <row r="23" spans="2:11" ht="15">
      <c r="B23" s="180" t="s">
        <v>389</v>
      </c>
      <c r="C23" s="184"/>
      <c r="D23" s="57"/>
      <c r="E23" s="58" t="s">
        <v>468</v>
      </c>
      <c r="F23" s="59"/>
      <c r="G23" s="390"/>
      <c r="H23" s="583"/>
      <c r="J23" s="188"/>
      <c r="K23" s="188"/>
    </row>
    <row r="24" spans="2:11" ht="25.5">
      <c r="B24" s="180" t="s">
        <v>390</v>
      </c>
      <c r="C24" s="185"/>
      <c r="D24" s="57"/>
      <c r="E24" s="58"/>
      <c r="F24" s="59" t="s">
        <v>468</v>
      </c>
      <c r="G24" s="390"/>
      <c r="H24" s="583"/>
      <c r="J24" s="188"/>
      <c r="K24" s="188"/>
    </row>
    <row r="25" spans="2:11" ht="15">
      <c r="B25" s="180" t="s">
        <v>391</v>
      </c>
      <c r="C25" s="185"/>
      <c r="D25" s="57"/>
      <c r="E25" s="58" t="s">
        <v>468</v>
      </c>
      <c r="F25" s="59"/>
      <c r="G25" s="390"/>
      <c r="H25" s="583"/>
      <c r="J25" s="188"/>
      <c r="K25" s="188"/>
    </row>
    <row r="26" spans="2:8" ht="15.75" thickBot="1">
      <c r="B26" s="180" t="s">
        <v>392</v>
      </c>
      <c r="C26" s="185"/>
      <c r="D26" s="254"/>
      <c r="E26" s="255" t="s">
        <v>468</v>
      </c>
      <c r="F26" s="256"/>
      <c r="G26" s="439"/>
      <c r="H26" s="584"/>
    </row>
    <row r="27" spans="2:8" ht="15.75" thickBot="1">
      <c r="B27" s="177"/>
      <c r="C27" s="72"/>
      <c r="D27" s="73">
        <f>COUNTIF(D18:D26,"X")</f>
        <v>2</v>
      </c>
      <c r="E27" s="73">
        <f>COUNTIF(E18:E26,"X")</f>
        <v>5</v>
      </c>
      <c r="F27" s="73">
        <f>COUNTIF(F18:F26,"X")</f>
        <v>1</v>
      </c>
      <c r="G27" s="301"/>
      <c r="H27" s="302"/>
    </row>
    <row r="28" spans="2:8" ht="20.25" customHeight="1">
      <c r="B28" s="91" t="s">
        <v>117</v>
      </c>
      <c r="C28" s="49"/>
      <c r="D28" s="502">
        <f>((D34*1)+(E34*0.5)+(F34*0))/4</f>
        <v>0.5</v>
      </c>
      <c r="E28" s="503"/>
      <c r="F28" s="504"/>
      <c r="G28" s="326"/>
      <c r="H28" s="295"/>
    </row>
    <row r="29" spans="2:8" ht="39" customHeight="1">
      <c r="B29" s="11" t="s">
        <v>394</v>
      </c>
      <c r="C29" s="67"/>
      <c r="D29" s="68"/>
      <c r="E29" s="58" t="s">
        <v>468</v>
      </c>
      <c r="F29" s="59"/>
      <c r="G29" s="497" t="s">
        <v>557</v>
      </c>
      <c r="H29" s="378" t="s">
        <v>558</v>
      </c>
    </row>
    <row r="30" spans="2:8" ht="15">
      <c r="B30" s="11" t="s">
        <v>118</v>
      </c>
      <c r="C30" s="179"/>
      <c r="D30" s="102"/>
      <c r="E30" s="103"/>
      <c r="F30" s="104"/>
      <c r="G30" s="498"/>
      <c r="H30" s="379"/>
    </row>
    <row r="31" spans="2:8" ht="25.5">
      <c r="B31" s="11" t="s">
        <v>395</v>
      </c>
      <c r="C31" s="179"/>
      <c r="D31" s="68"/>
      <c r="E31" s="58" t="s">
        <v>468</v>
      </c>
      <c r="F31" s="59"/>
      <c r="G31" s="498"/>
      <c r="H31" s="379"/>
    </row>
    <row r="32" spans="2:8" ht="15">
      <c r="B32" s="11" t="s">
        <v>396</v>
      </c>
      <c r="C32" s="179"/>
      <c r="D32" s="68"/>
      <c r="E32" s="58" t="s">
        <v>468</v>
      </c>
      <c r="F32" s="59"/>
      <c r="G32" s="498"/>
      <c r="H32" s="379"/>
    </row>
    <row r="33" spans="2:8" ht="15.75" thickBot="1">
      <c r="B33" s="105" t="s">
        <v>119</v>
      </c>
      <c r="C33" s="67"/>
      <c r="D33" s="68"/>
      <c r="E33" s="58" t="s">
        <v>468</v>
      </c>
      <c r="F33" s="59"/>
      <c r="G33" s="498"/>
      <c r="H33" s="379"/>
    </row>
    <row r="34" spans="2:8" ht="15.75" thickBot="1">
      <c r="B34" s="105"/>
      <c r="C34" s="67"/>
      <c r="D34" s="73">
        <f>COUNTIF(D29:D33,"X")</f>
        <v>0</v>
      </c>
      <c r="E34" s="73">
        <f>COUNTIF(E29:E33,"X")</f>
        <v>4</v>
      </c>
      <c r="F34" s="73">
        <f>COUNTIF(F29:F33,"X")</f>
        <v>0</v>
      </c>
      <c r="G34" s="498"/>
      <c r="H34" s="379"/>
    </row>
    <row r="35" spans="2:8" ht="15">
      <c r="B35" s="257" t="s">
        <v>397</v>
      </c>
      <c r="C35" s="56"/>
      <c r="D35" s="502">
        <f>((D42*1)+(E42*0.5)+(F42*0))/6</f>
        <v>0.5</v>
      </c>
      <c r="E35" s="503"/>
      <c r="F35" s="504"/>
      <c r="G35" s="498"/>
      <c r="H35" s="379"/>
    </row>
    <row r="36" spans="2:8" ht="63.75">
      <c r="B36" s="176" t="s">
        <v>398</v>
      </c>
      <c r="C36" s="67"/>
      <c r="D36" s="68"/>
      <c r="E36" s="58" t="s">
        <v>468</v>
      </c>
      <c r="F36" s="59"/>
      <c r="G36" s="498"/>
      <c r="H36" s="379"/>
    </row>
    <row r="37" spans="2:8" ht="25.5">
      <c r="B37" s="11" t="s">
        <v>399</v>
      </c>
      <c r="C37" s="67"/>
      <c r="D37" s="68"/>
      <c r="E37" s="58" t="s">
        <v>468</v>
      </c>
      <c r="F37" s="59"/>
      <c r="G37" s="498"/>
      <c r="H37" s="379"/>
    </row>
    <row r="38" spans="2:8" ht="25.5">
      <c r="B38" s="11" t="s">
        <v>121</v>
      </c>
      <c r="C38" s="187"/>
      <c r="D38" s="68"/>
      <c r="E38" s="58" t="s">
        <v>468</v>
      </c>
      <c r="F38" s="59"/>
      <c r="G38" s="498"/>
      <c r="H38" s="379"/>
    </row>
    <row r="39" spans="2:8" ht="25.5">
      <c r="B39" s="105" t="s">
        <v>122</v>
      </c>
      <c r="C39" s="67"/>
      <c r="D39" s="68"/>
      <c r="E39" s="58" t="s">
        <v>468</v>
      </c>
      <c r="F39" s="59"/>
      <c r="G39" s="498"/>
      <c r="H39" s="379"/>
    </row>
    <row r="40" spans="2:8" ht="25.5">
      <c r="B40" s="105" t="s">
        <v>400</v>
      </c>
      <c r="C40" s="67"/>
      <c r="D40" s="68"/>
      <c r="E40" s="58" t="s">
        <v>468</v>
      </c>
      <c r="F40" s="59"/>
      <c r="G40" s="498"/>
      <c r="H40" s="379"/>
    </row>
    <row r="41" spans="2:8" ht="26.25" thickBot="1">
      <c r="B41" s="105" t="s">
        <v>401</v>
      </c>
      <c r="C41" s="67"/>
      <c r="D41" s="68"/>
      <c r="E41" s="58" t="s">
        <v>468</v>
      </c>
      <c r="F41" s="59"/>
      <c r="G41" s="582"/>
      <c r="H41" s="440"/>
    </row>
    <row r="42" spans="2:8" ht="15.75" thickBot="1">
      <c r="B42" s="105"/>
      <c r="C42" s="67"/>
      <c r="D42" s="73">
        <f>COUNTIF(D36:D41,"X")</f>
        <v>0</v>
      </c>
      <c r="E42" s="73">
        <f>COUNTIF(E36:E41,"X")</f>
        <v>6</v>
      </c>
      <c r="F42" s="73">
        <f>COUNTIF(F36:F41,"X")</f>
        <v>0</v>
      </c>
      <c r="G42" s="296"/>
      <c r="H42" s="303"/>
    </row>
    <row r="43" spans="2:8" ht="26.25" customHeight="1">
      <c r="B43" s="54" t="s">
        <v>402</v>
      </c>
      <c r="C43" s="67"/>
      <c r="D43" s="502">
        <f>((D59*1)+(E59*0.5)+(F59*0))/15</f>
        <v>0.5333333333333333</v>
      </c>
      <c r="E43" s="503"/>
      <c r="F43" s="504"/>
      <c r="G43" s="296"/>
      <c r="H43" s="378" t="s">
        <v>559</v>
      </c>
    </row>
    <row r="44" spans="2:8" ht="122.25" customHeight="1">
      <c r="B44" s="11" t="s">
        <v>403</v>
      </c>
      <c r="C44" s="67"/>
      <c r="D44" s="68" t="s">
        <v>468</v>
      </c>
      <c r="E44" s="58"/>
      <c r="F44" s="59"/>
      <c r="G44" s="577" t="s">
        <v>552</v>
      </c>
      <c r="H44" s="379"/>
    </row>
    <row r="45" spans="2:8" ht="38.25">
      <c r="B45" s="46" t="s">
        <v>404</v>
      </c>
      <c r="C45" s="67"/>
      <c r="D45" s="68"/>
      <c r="E45" s="58" t="s">
        <v>468</v>
      </c>
      <c r="F45" s="59"/>
      <c r="G45" s="578"/>
      <c r="H45" s="379"/>
    </row>
    <row r="46" spans="2:8" ht="15">
      <c r="B46" s="11" t="s">
        <v>405</v>
      </c>
      <c r="C46" s="67"/>
      <c r="D46" s="68"/>
      <c r="E46" s="58" t="s">
        <v>468</v>
      </c>
      <c r="F46" s="59"/>
      <c r="G46" s="578"/>
      <c r="H46" s="379"/>
    </row>
    <row r="47" spans="2:8" ht="25.5">
      <c r="B47" s="11" t="s">
        <v>406</v>
      </c>
      <c r="C47" s="67"/>
      <c r="D47" s="68"/>
      <c r="E47" s="58" t="s">
        <v>468</v>
      </c>
      <c r="F47" s="59"/>
      <c r="G47" s="578"/>
      <c r="H47" s="379"/>
    </row>
    <row r="48" spans="2:8" ht="25.5">
      <c r="B48" s="11" t="s">
        <v>407</v>
      </c>
      <c r="C48" s="67"/>
      <c r="D48" s="68"/>
      <c r="E48" s="58" t="s">
        <v>468</v>
      </c>
      <c r="F48" s="59"/>
      <c r="G48" s="578"/>
      <c r="H48" s="379"/>
    </row>
    <row r="49" spans="2:8" ht="25.5">
      <c r="B49" s="11" t="s">
        <v>408</v>
      </c>
      <c r="C49" s="67"/>
      <c r="D49" s="68"/>
      <c r="E49" s="58" t="s">
        <v>468</v>
      </c>
      <c r="F49" s="59"/>
      <c r="G49" s="578"/>
      <c r="H49" s="379"/>
    </row>
    <row r="50" spans="2:8" ht="15">
      <c r="B50" s="11" t="s">
        <v>409</v>
      </c>
      <c r="C50" s="67"/>
      <c r="D50" s="68"/>
      <c r="E50" s="58" t="s">
        <v>468</v>
      </c>
      <c r="F50" s="59"/>
      <c r="G50" s="578"/>
      <c r="H50" s="379"/>
    </row>
    <row r="51" spans="2:8" ht="15">
      <c r="B51" s="11" t="s">
        <v>410</v>
      </c>
      <c r="C51" s="67"/>
      <c r="D51" s="68"/>
      <c r="E51" s="58" t="s">
        <v>468</v>
      </c>
      <c r="F51" s="59"/>
      <c r="G51" s="578"/>
      <c r="H51" s="379"/>
    </row>
    <row r="52" spans="2:8" ht="15">
      <c r="B52" s="11" t="s">
        <v>411</v>
      </c>
      <c r="C52" s="67"/>
      <c r="D52" s="68"/>
      <c r="E52" s="58" t="s">
        <v>468</v>
      </c>
      <c r="F52" s="59"/>
      <c r="G52" s="578"/>
      <c r="H52" s="379"/>
    </row>
    <row r="53" spans="2:8" ht="15">
      <c r="B53" s="11" t="s">
        <v>412</v>
      </c>
      <c r="C53" s="67"/>
      <c r="D53" s="68"/>
      <c r="E53" s="58" t="s">
        <v>468</v>
      </c>
      <c r="F53" s="59"/>
      <c r="G53" s="578"/>
      <c r="H53" s="379"/>
    </row>
    <row r="54" spans="2:8" ht="15">
      <c r="B54" s="11" t="s">
        <v>413</v>
      </c>
      <c r="C54" s="67"/>
      <c r="D54" s="68"/>
      <c r="E54" s="58" t="s">
        <v>468</v>
      </c>
      <c r="F54" s="59"/>
      <c r="G54" s="578"/>
      <c r="H54" s="379"/>
    </row>
    <row r="55" spans="2:8" ht="15">
      <c r="B55" s="11" t="s">
        <v>414</v>
      </c>
      <c r="C55" s="67"/>
      <c r="D55" s="68"/>
      <c r="E55" s="58" t="s">
        <v>468</v>
      </c>
      <c r="F55" s="59"/>
      <c r="G55" s="578"/>
      <c r="H55" s="379"/>
    </row>
    <row r="56" spans="2:8" ht="15">
      <c r="B56" s="11" t="s">
        <v>415</v>
      </c>
      <c r="C56" s="67"/>
      <c r="D56" s="68"/>
      <c r="E56" s="58" t="s">
        <v>468</v>
      </c>
      <c r="F56" s="59"/>
      <c r="G56" s="578"/>
      <c r="H56" s="379"/>
    </row>
    <row r="57" spans="2:8" ht="25.5">
      <c r="B57" s="11" t="s">
        <v>416</v>
      </c>
      <c r="C57" s="67"/>
      <c r="D57" s="68"/>
      <c r="E57" s="58" t="s">
        <v>468</v>
      </c>
      <c r="F57" s="59"/>
      <c r="G57" s="578"/>
      <c r="H57" s="379"/>
    </row>
    <row r="58" spans="2:8" ht="15.75" thickBot="1">
      <c r="B58" s="11" t="s">
        <v>417</v>
      </c>
      <c r="C58" s="67"/>
      <c r="D58" s="127"/>
      <c r="E58" s="127" t="s">
        <v>468</v>
      </c>
      <c r="F58" s="125"/>
      <c r="G58" s="578"/>
      <c r="H58" s="379"/>
    </row>
    <row r="59" spans="2:8" ht="15.75" thickBot="1">
      <c r="B59" s="11"/>
      <c r="C59" s="67"/>
      <c r="D59" s="73">
        <f>COUNTIF(D44:D58,"X")</f>
        <v>1</v>
      </c>
      <c r="E59" s="73">
        <f>COUNTIF(E44:E58,"X")</f>
        <v>14</v>
      </c>
      <c r="F59" s="73">
        <f>COUNTIF(F44:F58,"X")</f>
        <v>0</v>
      </c>
      <c r="G59" s="578"/>
      <c r="H59" s="379"/>
    </row>
    <row r="60" spans="2:8" ht="15">
      <c r="B60" s="86" t="s">
        <v>418</v>
      </c>
      <c r="C60" s="67"/>
      <c r="D60" s="502">
        <f>((D65*1)+(E65*0.5)+(F65*0))/4</f>
        <v>0.5</v>
      </c>
      <c r="E60" s="503"/>
      <c r="F60" s="504"/>
      <c r="G60" s="578"/>
      <c r="H60" s="379"/>
    </row>
    <row r="61" spans="2:8" ht="38.25">
      <c r="B61" s="112" t="s">
        <v>419</v>
      </c>
      <c r="C61" s="67"/>
      <c r="D61" s="68"/>
      <c r="E61" s="58" t="s">
        <v>468</v>
      </c>
      <c r="F61" s="59"/>
      <c r="G61" s="578"/>
      <c r="H61" s="379"/>
    </row>
    <row r="62" spans="2:8" ht="15">
      <c r="B62" s="105" t="s">
        <v>420</v>
      </c>
      <c r="C62" s="67"/>
      <c r="D62" s="68"/>
      <c r="E62" s="58" t="s">
        <v>468</v>
      </c>
      <c r="F62" s="59"/>
      <c r="G62" s="578"/>
      <c r="H62" s="379"/>
    </row>
    <row r="63" spans="2:8" ht="15">
      <c r="B63" s="105" t="s">
        <v>421</v>
      </c>
      <c r="C63" s="67"/>
      <c r="D63" s="68"/>
      <c r="E63" s="58" t="s">
        <v>468</v>
      </c>
      <c r="F63" s="59"/>
      <c r="G63" s="578"/>
      <c r="H63" s="379"/>
    </row>
    <row r="64" spans="2:8" ht="26.25" thickBot="1">
      <c r="B64" s="105" t="s">
        <v>124</v>
      </c>
      <c r="C64" s="67"/>
      <c r="D64" s="68"/>
      <c r="E64" s="58" t="s">
        <v>468</v>
      </c>
      <c r="F64" s="59"/>
      <c r="G64" s="579"/>
      <c r="H64" s="380"/>
    </row>
    <row r="65" spans="2:8" ht="15.75" thickBot="1">
      <c r="B65" s="177"/>
      <c r="C65" s="72"/>
      <c r="D65" s="73">
        <f>COUNTIF(D61:D64,"X")</f>
        <v>0</v>
      </c>
      <c r="E65" s="73">
        <f>COUNTIF(E61:E64,"X")</f>
        <v>4</v>
      </c>
      <c r="F65" s="73">
        <f>COUNTIF(F61:F64,"X")</f>
        <v>0</v>
      </c>
      <c r="G65" s="42"/>
      <c r="H65" s="41"/>
    </row>
  </sheetData>
  <sheetProtection/>
  <mergeCells count="19">
    <mergeCell ref="G44:G64"/>
    <mergeCell ref="G6:G11"/>
    <mergeCell ref="G14:G15"/>
    <mergeCell ref="G18:G26"/>
    <mergeCell ref="G29:G41"/>
    <mergeCell ref="H29:H41"/>
    <mergeCell ref="H6:H11"/>
    <mergeCell ref="H18:H26"/>
    <mergeCell ref="H14:H15"/>
    <mergeCell ref="D43:F43"/>
    <mergeCell ref="D60:F60"/>
    <mergeCell ref="C3:C5"/>
    <mergeCell ref="G3:H5"/>
    <mergeCell ref="D13:F13"/>
    <mergeCell ref="D17:F17"/>
    <mergeCell ref="D28:F28"/>
    <mergeCell ref="D3:F5"/>
    <mergeCell ref="D35:F35"/>
    <mergeCell ref="H43:H64"/>
  </mergeCells>
  <dataValidations count="1">
    <dataValidation type="list" allowBlank="1" showInputMessage="1" showErrorMessage="1" sqref="C61:F64 D44:F58 C31:F31 C29:F29 C33:C37 D32:F33 C6:F11 C14:F15 E25:F26 F20:F24 D20:E21 C20:C22 C18:F18 D23:E23 C24:D26 D36:F41 C39:C60 D22">
      <formula1>"X"</formula1>
    </dataValidation>
  </dataValidations>
  <printOptions/>
  <pageMargins left="0.7" right="0.7" top="0.75" bottom="0.75" header="0.3" footer="0.3"/>
  <pageSetup horizontalDpi="600" verticalDpi="600" orientation="portrait" scale="50" r:id="rId2"/>
  <colBreaks count="1" manualBreakCount="1">
    <brk id="1" max="63" man="1"/>
  </colBreaks>
  <ignoredErrors>
    <ignoredError sqref="E34:F34" formulaRange="1"/>
  </ignoredErrors>
  <drawing r:id="rId1"/>
</worksheet>
</file>

<file path=xl/worksheets/sheet8.xml><?xml version="1.0" encoding="utf-8"?>
<worksheet xmlns="http://schemas.openxmlformats.org/spreadsheetml/2006/main" xmlns:r="http://schemas.openxmlformats.org/officeDocument/2006/relationships">
  <dimension ref="B2:O76"/>
  <sheetViews>
    <sheetView tabSelected="1" view="pageBreakPreview" zoomScale="90" zoomScaleSheetLayoutView="90" zoomScalePageLayoutView="0" workbookViewId="0" topLeftCell="D1">
      <selection activeCell="H35" sqref="H35"/>
    </sheetView>
  </sheetViews>
  <sheetFormatPr defaultColWidth="11.421875" defaultRowHeight="15"/>
  <cols>
    <col min="1" max="1" width="3.7109375" style="2" customWidth="1"/>
    <col min="2" max="2" width="72.28125" style="2" customWidth="1"/>
    <col min="3" max="3" width="11.421875" style="2" customWidth="1"/>
    <col min="4" max="4" width="12.00390625" style="2" bestFit="1" customWidth="1"/>
    <col min="5" max="6" width="11.421875" style="2" customWidth="1"/>
    <col min="7" max="7" width="40.7109375" style="2" customWidth="1"/>
    <col min="8" max="8" width="31.7109375" style="2" customWidth="1"/>
    <col min="9" max="10" width="11.421875" style="2" customWidth="1"/>
    <col min="11" max="11" width="36.7109375" style="2" customWidth="1"/>
    <col min="12" max="12" width="13.28125" style="2" customWidth="1"/>
    <col min="13" max="13" width="11.421875" style="2" customWidth="1"/>
    <col min="14" max="14" width="32.28125" style="2" customWidth="1"/>
    <col min="15" max="16384" width="11.421875" style="2" customWidth="1"/>
  </cols>
  <sheetData>
    <row r="1" ht="15.75" thickBot="1"/>
    <row r="2" spans="2:8" ht="16.5" thickBot="1">
      <c r="B2" s="229" t="s">
        <v>127</v>
      </c>
      <c r="C2" s="225" t="s">
        <v>8</v>
      </c>
      <c r="D2" s="226" t="s">
        <v>3</v>
      </c>
      <c r="E2" s="227" t="s">
        <v>4</v>
      </c>
      <c r="F2" s="228" t="s">
        <v>5</v>
      </c>
      <c r="G2" s="226" t="s">
        <v>6</v>
      </c>
      <c r="H2" s="228" t="s">
        <v>7</v>
      </c>
    </row>
    <row r="3" spans="2:8" ht="15.75" thickBot="1">
      <c r="B3" s="194" t="s">
        <v>128</v>
      </c>
      <c r="C3" s="358"/>
      <c r="D3" s="362">
        <f>((D10*1)+(E10*0.5)+(F10*0))/4</f>
        <v>0.875</v>
      </c>
      <c r="E3" s="363"/>
      <c r="F3" s="364"/>
      <c r="G3" s="570"/>
      <c r="H3" s="571"/>
    </row>
    <row r="4" spans="3:15" ht="15">
      <c r="C4" s="482"/>
      <c r="D4" s="517"/>
      <c r="E4" s="518"/>
      <c r="F4" s="519"/>
      <c r="G4" s="572"/>
      <c r="H4" s="573"/>
      <c r="N4" s="194" t="s">
        <v>128</v>
      </c>
      <c r="O4" s="172">
        <f>D3</f>
        <v>0.875</v>
      </c>
    </row>
    <row r="5" spans="2:15" ht="38.25">
      <c r="B5" s="51" t="s">
        <v>422</v>
      </c>
      <c r="C5" s="68"/>
      <c r="D5" s="68" t="s">
        <v>468</v>
      </c>
      <c r="E5" s="58"/>
      <c r="F5" s="59"/>
      <c r="G5" s="588" t="s">
        <v>560</v>
      </c>
      <c r="H5" s="585" t="s">
        <v>561</v>
      </c>
      <c r="N5" s="50" t="s">
        <v>129</v>
      </c>
      <c r="O5" s="172">
        <f>D11</f>
        <v>0.5</v>
      </c>
    </row>
    <row r="6" spans="2:15" ht="27" customHeight="1">
      <c r="B6" s="51" t="s">
        <v>423</v>
      </c>
      <c r="C6" s="67"/>
      <c r="D6" s="169"/>
      <c r="E6" s="166"/>
      <c r="F6" s="195"/>
      <c r="G6" s="589"/>
      <c r="H6" s="586"/>
      <c r="N6" s="50" t="s">
        <v>135</v>
      </c>
      <c r="O6" s="172">
        <f>D24</f>
        <v>0.5</v>
      </c>
    </row>
    <row r="7" spans="2:15" ht="72" customHeight="1" thickBot="1">
      <c r="B7" s="193" t="s">
        <v>424</v>
      </c>
      <c r="C7" s="67"/>
      <c r="D7" s="68" t="s">
        <v>468</v>
      </c>
      <c r="E7" s="58"/>
      <c r="F7" s="59"/>
      <c r="G7" s="589"/>
      <c r="H7" s="586"/>
      <c r="N7" s="50" t="s">
        <v>138</v>
      </c>
      <c r="O7" s="172">
        <f>D29</f>
        <v>1</v>
      </c>
    </row>
    <row r="8" spans="2:15" ht="15.75" thickBot="1">
      <c r="B8" s="193" t="s">
        <v>425</v>
      </c>
      <c r="C8" s="67"/>
      <c r="D8" s="68" t="s">
        <v>468</v>
      </c>
      <c r="E8" s="58"/>
      <c r="F8" s="59"/>
      <c r="G8" s="589"/>
      <c r="H8" s="586"/>
      <c r="N8" s="194"/>
      <c r="O8" s="172"/>
    </row>
    <row r="9" spans="2:15" ht="15.75" thickBot="1">
      <c r="B9" s="193" t="s">
        <v>426</v>
      </c>
      <c r="C9" s="67"/>
      <c r="D9" s="68"/>
      <c r="E9" s="58" t="s">
        <v>468</v>
      </c>
      <c r="F9" s="59"/>
      <c r="G9" s="590"/>
      <c r="H9" s="587"/>
      <c r="N9" s="194"/>
      <c r="O9" s="172"/>
    </row>
    <row r="10" spans="2:15" ht="15.75" thickBot="1">
      <c r="B10" s="52"/>
      <c r="C10" s="67"/>
      <c r="D10" s="73">
        <f>COUNTIF(D5:D9,"X")</f>
        <v>3</v>
      </c>
      <c r="E10" s="73">
        <f>COUNTIF(E5:E9,"X")</f>
        <v>1</v>
      </c>
      <c r="F10" s="73">
        <f>COUNTIF(F5:F9,"X")</f>
        <v>0</v>
      </c>
      <c r="G10" s="296"/>
      <c r="H10" s="303"/>
      <c r="N10" s="194"/>
      <c r="O10" s="172"/>
    </row>
    <row r="11" spans="2:8" ht="15">
      <c r="B11" s="50" t="s">
        <v>427</v>
      </c>
      <c r="C11" s="67"/>
      <c r="D11" s="362">
        <f>((D23*1)+(E23*0.5)+(F23*0))/10</f>
        <v>0.5</v>
      </c>
      <c r="E11" s="363"/>
      <c r="F11" s="364"/>
      <c r="G11" s="296"/>
      <c r="H11" s="303"/>
    </row>
    <row r="12" spans="2:8" ht="26.25" customHeight="1">
      <c r="B12" s="193" t="s">
        <v>462</v>
      </c>
      <c r="C12" s="67"/>
      <c r="D12" s="517"/>
      <c r="E12" s="518"/>
      <c r="F12" s="519"/>
      <c r="G12" s="296"/>
      <c r="H12" s="378" t="s">
        <v>563</v>
      </c>
    </row>
    <row r="13" spans="2:8" ht="38.25">
      <c r="B13" s="259" t="s">
        <v>436</v>
      </c>
      <c r="C13" s="67"/>
      <c r="D13" s="68"/>
      <c r="E13" s="58" t="s">
        <v>468</v>
      </c>
      <c r="F13" s="59"/>
      <c r="G13" s="577" t="s">
        <v>562</v>
      </c>
      <c r="H13" s="379"/>
    </row>
    <row r="14" spans="2:8" ht="25.5">
      <c r="B14" s="193" t="s">
        <v>130</v>
      </c>
      <c r="C14" s="67"/>
      <c r="D14" s="68"/>
      <c r="E14" s="58" t="s">
        <v>468</v>
      </c>
      <c r="F14" s="59"/>
      <c r="G14" s="578"/>
      <c r="H14" s="379"/>
    </row>
    <row r="15" spans="2:8" ht="15">
      <c r="B15" s="193" t="s">
        <v>432</v>
      </c>
      <c r="C15" s="67"/>
      <c r="D15" s="68"/>
      <c r="E15" s="58" t="s">
        <v>468</v>
      </c>
      <c r="F15" s="59"/>
      <c r="G15" s="578"/>
      <c r="H15" s="379"/>
    </row>
    <row r="16" spans="2:8" ht="15">
      <c r="B16" s="193" t="s">
        <v>131</v>
      </c>
      <c r="C16" s="67"/>
      <c r="D16" s="68"/>
      <c r="E16" s="58" t="s">
        <v>468</v>
      </c>
      <c r="F16" s="59"/>
      <c r="G16" s="578"/>
      <c r="H16" s="379"/>
    </row>
    <row r="17" spans="2:8" ht="25.5">
      <c r="B17" s="193" t="s">
        <v>132</v>
      </c>
      <c r="C17" s="67"/>
      <c r="D17" s="68"/>
      <c r="E17" s="58" t="s">
        <v>468</v>
      </c>
      <c r="F17" s="59"/>
      <c r="G17" s="578"/>
      <c r="H17" s="379"/>
    </row>
    <row r="18" spans="2:8" ht="15">
      <c r="B18" s="193" t="s">
        <v>133</v>
      </c>
      <c r="C18" s="67"/>
      <c r="D18" s="68"/>
      <c r="E18" s="58" t="s">
        <v>468</v>
      </c>
      <c r="F18" s="59"/>
      <c r="G18" s="578"/>
      <c r="H18" s="379"/>
    </row>
    <row r="19" spans="2:8" ht="15">
      <c r="B19" s="193" t="s">
        <v>433</v>
      </c>
      <c r="C19" s="67"/>
      <c r="D19" s="68"/>
      <c r="E19" s="58" t="s">
        <v>468</v>
      </c>
      <c r="F19" s="59"/>
      <c r="G19" s="578"/>
      <c r="H19" s="379"/>
    </row>
    <row r="20" spans="2:8" ht="25.5">
      <c r="B20" s="193" t="s">
        <v>434</v>
      </c>
      <c r="C20" s="67"/>
      <c r="D20" s="68"/>
      <c r="E20" s="58" t="s">
        <v>468</v>
      </c>
      <c r="F20" s="59"/>
      <c r="G20" s="578"/>
      <c r="H20" s="379"/>
    </row>
    <row r="21" spans="2:8" ht="15">
      <c r="B21" s="193" t="s">
        <v>435</v>
      </c>
      <c r="C21" s="67"/>
      <c r="D21" s="68"/>
      <c r="E21" s="58" t="s">
        <v>468</v>
      </c>
      <c r="F21" s="59"/>
      <c r="G21" s="578"/>
      <c r="H21" s="379"/>
    </row>
    <row r="22" spans="2:8" ht="26.25" thickBot="1">
      <c r="B22" s="193" t="s">
        <v>134</v>
      </c>
      <c r="C22" s="67"/>
      <c r="D22" s="127"/>
      <c r="E22" s="127" t="s">
        <v>468</v>
      </c>
      <c r="F22" s="59"/>
      <c r="G22" s="578"/>
      <c r="H22" s="379"/>
    </row>
    <row r="23" spans="2:8" ht="15.75" thickBot="1">
      <c r="B23" s="51"/>
      <c r="C23" s="67"/>
      <c r="D23" s="73">
        <f>COUNTIF(D13:D22,"X")</f>
        <v>0</v>
      </c>
      <c r="E23" s="73">
        <f>COUNTIF(E13:E22,"X")</f>
        <v>10</v>
      </c>
      <c r="F23" s="73">
        <f>COUNTIF(F13:F22,"X")</f>
        <v>0</v>
      </c>
      <c r="G23" s="578"/>
      <c r="H23" s="379"/>
    </row>
    <row r="24" spans="2:8" ht="15">
      <c r="B24" s="51"/>
      <c r="C24" s="67"/>
      <c r="D24" s="362">
        <f>((D28*1)+(E28*0.5)+(F28*0))/2</f>
        <v>0.5</v>
      </c>
      <c r="E24" s="363"/>
      <c r="F24" s="364"/>
      <c r="G24" s="578"/>
      <c r="H24" s="379"/>
    </row>
    <row r="25" spans="2:8" ht="14.25" customHeight="1">
      <c r="B25" s="258" t="s">
        <v>428</v>
      </c>
      <c r="C25" s="67"/>
      <c r="D25" s="517"/>
      <c r="E25" s="518"/>
      <c r="F25" s="519"/>
      <c r="G25" s="578"/>
      <c r="H25" s="379"/>
    </row>
    <row r="26" spans="2:8" ht="15">
      <c r="B26" s="51" t="s">
        <v>136</v>
      </c>
      <c r="C26" s="67"/>
      <c r="D26" s="68"/>
      <c r="E26" s="58" t="s">
        <v>468</v>
      </c>
      <c r="F26" s="59"/>
      <c r="G26" s="578"/>
      <c r="H26" s="379"/>
    </row>
    <row r="27" spans="2:8" ht="15.75" thickBot="1">
      <c r="B27" s="51" t="s">
        <v>137</v>
      </c>
      <c r="C27" s="196"/>
      <c r="D27" s="68"/>
      <c r="E27" s="58" t="s">
        <v>468</v>
      </c>
      <c r="F27" s="59"/>
      <c r="G27" s="591"/>
      <c r="H27" s="440"/>
    </row>
    <row r="28" spans="2:8" ht="15.75" thickBot="1">
      <c r="B28" s="51"/>
      <c r="C28" s="196"/>
      <c r="D28" s="73">
        <f>COUNTIF(D26:D27,"X")</f>
        <v>0</v>
      </c>
      <c r="E28" s="73">
        <f>COUNTIF(E26:E27,"X")</f>
        <v>2</v>
      </c>
      <c r="F28" s="73">
        <f>COUNTIF(F26:F27,"X")</f>
        <v>0</v>
      </c>
      <c r="G28" s="324"/>
      <c r="H28" s="325"/>
    </row>
    <row r="29" spans="2:8" ht="15">
      <c r="B29" s="51"/>
      <c r="C29" s="196"/>
      <c r="D29" s="362">
        <f>((D34*1)+(E34*0.5)+(F34*0))/2</f>
        <v>1</v>
      </c>
      <c r="E29" s="363"/>
      <c r="F29" s="364"/>
      <c r="G29" s="324"/>
      <c r="H29" s="325"/>
    </row>
    <row r="30" spans="2:8" ht="15">
      <c r="B30" s="50" t="s">
        <v>429</v>
      </c>
      <c r="C30" s="196"/>
      <c r="D30" s="517"/>
      <c r="E30" s="518"/>
      <c r="F30" s="519"/>
      <c r="G30" s="324"/>
      <c r="H30" s="594" t="s">
        <v>565</v>
      </c>
    </row>
    <row r="31" spans="2:8" ht="25.5">
      <c r="B31" s="51" t="s">
        <v>430</v>
      </c>
      <c r="C31" s="196"/>
      <c r="D31" s="68" t="s">
        <v>468</v>
      </c>
      <c r="E31" s="58"/>
      <c r="F31" s="59"/>
      <c r="G31" s="592" t="s">
        <v>564</v>
      </c>
      <c r="H31" s="595"/>
    </row>
    <row r="32" spans="2:8" ht="39" thickBot="1">
      <c r="B32" s="199" t="s">
        <v>431</v>
      </c>
      <c r="C32" s="196"/>
      <c r="D32" s="68" t="s">
        <v>468</v>
      </c>
      <c r="E32" s="58"/>
      <c r="F32" s="59"/>
      <c r="G32" s="593"/>
      <c r="H32" s="596"/>
    </row>
    <row r="33" spans="2:8" ht="15.75" hidden="1" thickBot="1">
      <c r="B33" s="51"/>
      <c r="C33" s="196"/>
      <c r="D33" s="68"/>
      <c r="E33" s="58"/>
      <c r="F33" s="59"/>
      <c r="G33" s="197"/>
      <c r="H33" s="198"/>
    </row>
    <row r="34" spans="2:8" ht="15.75" thickBot="1">
      <c r="B34" s="51"/>
      <c r="C34" s="196"/>
      <c r="D34" s="73">
        <f>COUNTIF(D31:D33,"X")</f>
        <v>2</v>
      </c>
      <c r="E34" s="73">
        <f>COUNTIF(E31:E33,"X")</f>
        <v>0</v>
      </c>
      <c r="F34" s="73">
        <f>COUNTIF(F31:F33,"X")</f>
        <v>0</v>
      </c>
      <c r="G34" s="197"/>
      <c r="H34" s="198"/>
    </row>
    <row r="35" spans="2:8" ht="15">
      <c r="B35" s="51"/>
      <c r="C35" s="196"/>
      <c r="D35" s="68"/>
      <c r="E35" s="58"/>
      <c r="F35" s="59"/>
      <c r="G35" s="197"/>
      <c r="H35" s="198"/>
    </row>
    <row r="36" spans="2:8" ht="15">
      <c r="B36" s="51"/>
      <c r="C36" s="196"/>
      <c r="D36" s="68"/>
      <c r="E36" s="58"/>
      <c r="F36" s="59"/>
      <c r="G36" s="197"/>
      <c r="H36" s="198"/>
    </row>
    <row r="37" spans="2:8" ht="15">
      <c r="B37" s="51"/>
      <c r="C37" s="196"/>
      <c r="D37" s="68"/>
      <c r="E37" s="58"/>
      <c r="F37" s="59"/>
      <c r="G37" s="197"/>
      <c r="H37" s="198"/>
    </row>
    <row r="38" spans="2:8" ht="15">
      <c r="B38" s="51"/>
      <c r="C38" s="196"/>
      <c r="D38" s="68"/>
      <c r="E38" s="58"/>
      <c r="F38" s="59"/>
      <c r="G38" s="197"/>
      <c r="H38" s="198"/>
    </row>
    <row r="39" spans="2:8" ht="15">
      <c r="B39" s="51"/>
      <c r="C39" s="196"/>
      <c r="D39" s="68"/>
      <c r="E39" s="58"/>
      <c r="F39" s="59"/>
      <c r="G39" s="197"/>
      <c r="H39" s="198"/>
    </row>
    <row r="40" spans="2:8" ht="15">
      <c r="B40" s="51"/>
      <c r="C40" s="196"/>
      <c r="D40" s="68"/>
      <c r="E40" s="58"/>
      <c r="F40" s="59"/>
      <c r="G40" s="197"/>
      <c r="H40" s="198"/>
    </row>
    <row r="41" spans="2:8" ht="15">
      <c r="B41" s="51"/>
      <c r="C41" s="196"/>
      <c r="D41" s="68"/>
      <c r="E41" s="58"/>
      <c r="F41" s="59"/>
      <c r="G41" s="197"/>
      <c r="H41" s="198"/>
    </row>
    <row r="42" spans="2:8" ht="15">
      <c r="B42" s="51"/>
      <c r="C42" s="196"/>
      <c r="D42" s="68"/>
      <c r="E42" s="58"/>
      <c r="F42" s="59"/>
      <c r="G42" s="197"/>
      <c r="H42" s="198"/>
    </row>
    <row r="43" spans="2:8" ht="15">
      <c r="B43" s="51"/>
      <c r="C43" s="196"/>
      <c r="D43" s="68"/>
      <c r="E43" s="58"/>
      <c r="F43" s="59"/>
      <c r="G43" s="197"/>
      <c r="H43" s="198"/>
    </row>
    <row r="44" spans="2:8" ht="15">
      <c r="B44" s="51"/>
      <c r="C44" s="196"/>
      <c r="D44" s="68"/>
      <c r="E44" s="58"/>
      <c r="F44" s="59"/>
      <c r="G44" s="197"/>
      <c r="H44" s="198"/>
    </row>
    <row r="45" spans="2:8" ht="15">
      <c r="B45" s="51"/>
      <c r="C45" s="196"/>
      <c r="D45" s="68"/>
      <c r="E45" s="58"/>
      <c r="F45" s="59"/>
      <c r="G45" s="197"/>
      <c r="H45" s="198"/>
    </row>
    <row r="46" spans="2:8" ht="15">
      <c r="B46" s="51"/>
      <c r="C46" s="196"/>
      <c r="D46" s="68"/>
      <c r="E46" s="58"/>
      <c r="F46" s="59"/>
      <c r="G46" s="197"/>
      <c r="H46" s="198"/>
    </row>
    <row r="47" spans="2:8" ht="15">
      <c r="B47" s="51"/>
      <c r="C47" s="196"/>
      <c r="D47" s="68"/>
      <c r="E47" s="58"/>
      <c r="F47" s="59"/>
      <c r="G47" s="197"/>
      <c r="H47" s="198"/>
    </row>
    <row r="48" spans="2:8" ht="15">
      <c r="B48" s="51"/>
      <c r="C48" s="196"/>
      <c r="D48" s="68"/>
      <c r="E48" s="58"/>
      <c r="F48" s="59"/>
      <c r="G48" s="197"/>
      <c r="H48" s="198"/>
    </row>
    <row r="49" spans="2:8" ht="15">
      <c r="B49" s="51"/>
      <c r="C49" s="196"/>
      <c r="D49" s="68"/>
      <c r="E49" s="58"/>
      <c r="F49" s="59"/>
      <c r="G49" s="197"/>
      <c r="H49" s="198"/>
    </row>
    <row r="50" spans="2:8" ht="15">
      <c r="B50" s="51"/>
      <c r="C50" s="196"/>
      <c r="D50" s="68"/>
      <c r="E50" s="58"/>
      <c r="F50" s="59"/>
      <c r="G50" s="197"/>
      <c r="H50" s="198"/>
    </row>
    <row r="51" spans="2:8" ht="15">
      <c r="B51" s="51"/>
      <c r="C51" s="196"/>
      <c r="D51" s="68"/>
      <c r="E51" s="58"/>
      <c r="F51" s="59"/>
      <c r="G51" s="197"/>
      <c r="H51" s="198"/>
    </row>
    <row r="52" spans="2:8" ht="15">
      <c r="B52" s="51"/>
      <c r="C52" s="196"/>
      <c r="D52" s="68"/>
      <c r="E52" s="58"/>
      <c r="F52" s="59"/>
      <c r="G52" s="197"/>
      <c r="H52" s="198"/>
    </row>
    <row r="53" spans="2:8" ht="15">
      <c r="B53" s="51"/>
      <c r="C53" s="196"/>
      <c r="D53" s="68"/>
      <c r="E53" s="58"/>
      <c r="F53" s="59"/>
      <c r="G53" s="197"/>
      <c r="H53" s="198"/>
    </row>
    <row r="54" spans="2:8" ht="15">
      <c r="B54" s="51"/>
      <c r="C54" s="196"/>
      <c r="D54" s="68"/>
      <c r="E54" s="58"/>
      <c r="F54" s="59"/>
      <c r="G54" s="197"/>
      <c r="H54" s="198"/>
    </row>
    <row r="55" spans="2:8" ht="15">
      <c r="B55" s="51"/>
      <c r="C55" s="196"/>
      <c r="D55" s="68"/>
      <c r="E55" s="58"/>
      <c r="F55" s="59"/>
      <c r="G55" s="197"/>
      <c r="H55" s="198"/>
    </row>
    <row r="56" spans="2:8" ht="15">
      <c r="B56" s="51"/>
      <c r="C56" s="196"/>
      <c r="D56" s="68"/>
      <c r="E56" s="58"/>
      <c r="F56" s="59"/>
      <c r="G56" s="197"/>
      <c r="H56" s="198"/>
    </row>
    <row r="57" spans="2:8" ht="15">
      <c r="B57" s="51"/>
      <c r="C57" s="196"/>
      <c r="D57" s="68"/>
      <c r="E57" s="58"/>
      <c r="F57" s="59"/>
      <c r="G57" s="197"/>
      <c r="H57" s="198"/>
    </row>
    <row r="58" spans="2:8" ht="15">
      <c r="B58" s="51"/>
      <c r="C58" s="196"/>
      <c r="D58" s="68"/>
      <c r="E58" s="58"/>
      <c r="F58" s="59"/>
      <c r="G58" s="197"/>
      <c r="H58" s="198"/>
    </row>
    <row r="59" spans="2:8" ht="15">
      <c r="B59" s="51"/>
      <c r="C59" s="196"/>
      <c r="D59" s="68"/>
      <c r="E59" s="58"/>
      <c r="F59" s="59"/>
      <c r="G59" s="197"/>
      <c r="H59" s="198"/>
    </row>
    <row r="60" spans="2:8" ht="15">
      <c r="B60" s="51"/>
      <c r="C60" s="196"/>
      <c r="D60" s="68"/>
      <c r="E60" s="58"/>
      <c r="F60" s="59"/>
      <c r="G60" s="197"/>
      <c r="H60" s="198"/>
    </row>
    <row r="61" spans="2:8" ht="15">
      <c r="B61" s="51"/>
      <c r="C61" s="196"/>
      <c r="D61" s="68"/>
      <c r="E61" s="58"/>
      <c r="F61" s="59"/>
      <c r="G61" s="197"/>
      <c r="H61" s="198"/>
    </row>
    <row r="62" spans="2:8" ht="15">
      <c r="B62" s="51"/>
      <c r="C62" s="196"/>
      <c r="D62" s="68"/>
      <c r="E62" s="58"/>
      <c r="F62" s="59"/>
      <c r="G62" s="197"/>
      <c r="H62" s="198"/>
    </row>
    <row r="63" spans="2:8" ht="15">
      <c r="B63" s="51"/>
      <c r="C63" s="196"/>
      <c r="D63" s="68"/>
      <c r="E63" s="58"/>
      <c r="F63" s="59"/>
      <c r="G63" s="197"/>
      <c r="H63" s="198"/>
    </row>
    <row r="64" spans="2:8" ht="15">
      <c r="B64" s="51"/>
      <c r="C64" s="196"/>
      <c r="D64" s="68"/>
      <c r="E64" s="58"/>
      <c r="F64" s="59"/>
      <c r="G64" s="197"/>
      <c r="H64" s="198"/>
    </row>
    <row r="65" spans="2:8" ht="15">
      <c r="B65" s="51"/>
      <c r="C65" s="196"/>
      <c r="D65" s="68"/>
      <c r="E65" s="58"/>
      <c r="F65" s="59"/>
      <c r="G65" s="197"/>
      <c r="H65" s="198"/>
    </row>
    <row r="66" spans="2:8" ht="15">
      <c r="B66" s="51"/>
      <c r="C66" s="196"/>
      <c r="D66" s="68"/>
      <c r="E66" s="58"/>
      <c r="F66" s="59"/>
      <c r="G66" s="197"/>
      <c r="H66" s="198"/>
    </row>
    <row r="67" spans="2:8" ht="15">
      <c r="B67" s="51"/>
      <c r="C67" s="196"/>
      <c r="D67" s="68"/>
      <c r="E67" s="58"/>
      <c r="F67" s="59"/>
      <c r="G67" s="197"/>
      <c r="H67" s="198"/>
    </row>
    <row r="68" spans="2:8" ht="15">
      <c r="B68" s="51"/>
      <c r="C68" s="196"/>
      <c r="D68" s="68"/>
      <c r="E68" s="58"/>
      <c r="F68" s="59"/>
      <c r="G68" s="197"/>
      <c r="H68" s="198"/>
    </row>
    <row r="69" spans="2:8" ht="15">
      <c r="B69" s="51"/>
      <c r="C69" s="196"/>
      <c r="D69" s="68"/>
      <c r="E69" s="58"/>
      <c r="F69" s="59"/>
      <c r="G69" s="197"/>
      <c r="H69" s="198"/>
    </row>
    <row r="70" spans="2:8" ht="15">
      <c r="B70" s="51"/>
      <c r="C70" s="196"/>
      <c r="D70" s="68"/>
      <c r="E70" s="58"/>
      <c r="F70" s="59"/>
      <c r="G70" s="197"/>
      <c r="H70" s="198"/>
    </row>
    <row r="71" spans="2:8" ht="15">
      <c r="B71" s="52"/>
      <c r="C71" s="67"/>
      <c r="D71" s="68"/>
      <c r="E71" s="58"/>
      <c r="F71" s="59"/>
      <c r="G71" s="33"/>
      <c r="H71" s="29"/>
    </row>
    <row r="72" spans="2:8" ht="15.75" thickBot="1">
      <c r="B72" s="69"/>
      <c r="C72" s="70"/>
      <c r="D72" s="71"/>
      <c r="E72" s="62"/>
      <c r="F72" s="63"/>
      <c r="G72" s="39"/>
      <c r="H72" s="38"/>
    </row>
    <row r="73" spans="2:8" ht="15.75" thickBot="1">
      <c r="B73" s="40"/>
      <c r="C73" s="72"/>
      <c r="D73" s="73">
        <f>COUNTIF(D6:D8,"X")+COUNTIF(D10:D26,"X")+COUNTIF(D71:D72,"X")</f>
        <v>2</v>
      </c>
      <c r="E73" s="65">
        <f>COUNTIF(E6:E8,"X")+COUNTIF(E10:E26,"X")+COUNTIF(E71:E72,"X")</f>
        <v>11</v>
      </c>
      <c r="F73" s="66">
        <f>COUNTIF(E6:E8,"X")+COUNTIF(E10:E26,"X")+COUNTIF(E71:E72,"X")</f>
        <v>11</v>
      </c>
      <c r="G73" s="42"/>
      <c r="H73" s="41"/>
    </row>
    <row r="74" spans="2:8" ht="15">
      <c r="B74" s="74"/>
      <c r="C74" s="49"/>
      <c r="D74" s="384">
        <f>((D76*1)+(E76*0.5)+(F76*0))/1</f>
        <v>0</v>
      </c>
      <c r="E74" s="385"/>
      <c r="F74" s="386"/>
      <c r="G74" s="30"/>
      <c r="H74" s="31"/>
    </row>
    <row r="75" spans="2:8" ht="15.75" thickBot="1">
      <c r="B75" s="53"/>
      <c r="C75" s="70"/>
      <c r="D75" s="71"/>
      <c r="E75" s="62"/>
      <c r="F75" s="63"/>
      <c r="G75" s="39"/>
      <c r="H75" s="38"/>
    </row>
    <row r="76" spans="2:8" ht="15.75" thickBot="1">
      <c r="B76" s="40"/>
      <c r="C76" s="72"/>
      <c r="D76" s="73">
        <f>COUNTIF(D75,"X")</f>
        <v>0</v>
      </c>
      <c r="E76" s="65">
        <f>COUNTIF(E75,"X")</f>
        <v>0</v>
      </c>
      <c r="F76" s="66">
        <f>COUNTIF(F75,"X")</f>
        <v>0</v>
      </c>
      <c r="G76" s="42"/>
      <c r="H76" s="41"/>
    </row>
  </sheetData>
  <sheetProtection/>
  <mergeCells count="13">
    <mergeCell ref="G31:G32"/>
    <mergeCell ref="H30:H32"/>
    <mergeCell ref="D74:F74"/>
    <mergeCell ref="D3:F4"/>
    <mergeCell ref="C3:C4"/>
    <mergeCell ref="G3:H4"/>
    <mergeCell ref="D11:F12"/>
    <mergeCell ref="D24:F25"/>
    <mergeCell ref="D29:F30"/>
    <mergeCell ref="H5:H9"/>
    <mergeCell ref="G5:G9"/>
    <mergeCell ref="G13:G27"/>
    <mergeCell ref="H12:H27"/>
  </mergeCells>
  <dataValidations count="1">
    <dataValidation type="list" allowBlank="1" showInputMessage="1" showErrorMessage="1" sqref="C71:F72 D35:F70 D31:F33 C75:F75 D26:F27 D9:F9 C5:F8 C9:C26 D13:F22">
      <formula1>"X"</formula1>
    </dataValidation>
  </dataValidations>
  <printOptions/>
  <pageMargins left="0.7" right="0.7" top="0.75" bottom="0.75" header="0.3" footer="0.3"/>
  <pageSetup horizontalDpi="600" verticalDpi="600" orientation="portrait" scale="60" r:id="rId2"/>
  <colBreaks count="1" manualBreakCount="1">
    <brk id="1" min="1" max="23" man="1"/>
  </colBreaks>
  <drawing r:id="rId1"/>
</worksheet>
</file>

<file path=xl/worksheets/sheet9.xml><?xml version="1.0" encoding="utf-8"?>
<worksheet xmlns="http://schemas.openxmlformats.org/spreadsheetml/2006/main" xmlns:r="http://schemas.openxmlformats.org/officeDocument/2006/relationships">
  <sheetPr>
    <tabColor rgb="FFFF0000"/>
  </sheetPr>
  <dimension ref="F4:G10"/>
  <sheetViews>
    <sheetView zoomScale="85" zoomScaleNormal="85" zoomScalePageLayoutView="0" workbookViewId="0" topLeftCell="C4">
      <selection activeCell="F17" sqref="F17"/>
    </sheetView>
  </sheetViews>
  <sheetFormatPr defaultColWidth="11.421875" defaultRowHeight="15"/>
  <cols>
    <col min="2" max="2" width="53.140625" style="0" customWidth="1"/>
    <col min="3" max="3" width="17.7109375" style="0" customWidth="1"/>
    <col min="6" max="6" width="46.421875" style="0" customWidth="1"/>
    <col min="7" max="7" width="13.57421875" style="0" customWidth="1"/>
  </cols>
  <sheetData>
    <row r="3" ht="15.75" thickBot="1"/>
    <row r="4" spans="6:7" ht="23.25" customHeight="1" thickBot="1">
      <c r="F4" s="207" t="s">
        <v>139</v>
      </c>
      <c r="G4" s="204">
        <f>AVERAGE('4 CONTEXTO'!D3,'4 CONTEXTO'!D7,'4 CONTEXTO'!D13,'4 CONTEXTO'!D23)</f>
        <v>0.96875</v>
      </c>
    </row>
    <row r="5" spans="6:7" ht="21.75" customHeight="1" thickBot="1">
      <c r="F5" s="207" t="s">
        <v>140</v>
      </c>
      <c r="G5" s="204">
        <f>AVERAGE('5 LIDERAZGO'!D3,'5 LIDERAZGO'!D18,'5 LIDERAZGO'!D26,'5 LIDERAZGO'!D38)</f>
        <v>0.9249999999999999</v>
      </c>
    </row>
    <row r="6" spans="6:7" ht="48" customHeight="1" thickBot="1">
      <c r="F6" s="207" t="s">
        <v>141</v>
      </c>
      <c r="G6" s="204">
        <f>AVERAGE('6 PLANIFICACIÓN'!D3,'6 PLANIFICACIÓN'!D11,'6 PLANIFICACIÓN'!D19,'6 PLANIFICACIÓN'!D31,'6 PLANIFICACIÓN'!D40)</f>
        <v>0.77</v>
      </c>
    </row>
    <row r="7" spans="6:7" ht="27.75" customHeight="1" thickBot="1">
      <c r="F7" s="207" t="s">
        <v>142</v>
      </c>
      <c r="G7" s="204">
        <f>AVERAGE('7 SOPORTE'!D3,'7 SOPORTE'!D11,'7 SOPORTE'!D15,'7 SOPORTE'!D19,'7 SOPORTE'!D25,'7 SOPORTE'!D43,'7 SOPORTE'!F51,'7 SOPORTE'!D49,'7 SOPORTE'!D57,'7 SOPORTE'!D64,'7 SOPORTE'!D72,'7 SOPORTE'!D78,'7 SOPORTE'!D85)</f>
        <v>0.8148148148148149</v>
      </c>
    </row>
    <row r="8" spans="6:7" ht="25.5" customHeight="1" thickBot="1">
      <c r="F8" s="207" t="s">
        <v>144</v>
      </c>
      <c r="G8" s="204">
        <f>AVERAGE('8 OPERACIÓN'!D3,'8 OPERACIÓN'!D17,'8 OPERACIÓN'!D26,'8 OPERACIÓN'!D33,'8 OPERACIÓN'!D51,'8 OPERACIÓN'!D56,'8 OPERACIÓN'!D70,'8 OPERACIÓN'!D84,'8 OPERACIÓN'!D94,'8 OPERACIÓN'!D102,'8 OPERACIÓN'!D111,'8 OPERACIÓN'!D122,'8 OPERACIÓN'!D131,'8 OPERACIÓN'!D143,'8 OPERACIÓN'!D156,'8 OPERACIÓN'!D164,'8 OPERACIÓN'!D172,'8 OPERACIÓN'!D176,'8 OPERACIÓN'!D186,'8 OPERACIÓN'!D191,'8 OPERACIÓN'!D199)</f>
        <v>0.8833616780045352</v>
      </c>
    </row>
    <row r="9" spans="6:7" ht="24.75" customHeight="1" thickBot="1">
      <c r="F9" s="207" t="s">
        <v>109</v>
      </c>
      <c r="G9" s="204">
        <f>AVERAGE('9 EVALUACIÓN DESEMPEÑO'!D3:F5,'9 EVALUACIÓN DESEMPEÑO'!D13:F13,'9 EVALUACIÓN DESEMPEÑO'!D17:F17,'9 EVALUACIÓN DESEMPEÑO'!D28:F28,'9 EVALUACIÓN DESEMPEÑO'!D35:F35,'9 EVALUACIÓN DESEMPEÑO'!D43:F43,'9 EVALUACIÓN DESEMPEÑO'!D60:F60)</f>
        <v>0.6089285714285714</v>
      </c>
    </row>
    <row r="10" spans="6:7" ht="23.25" customHeight="1" thickBot="1">
      <c r="F10" s="207" t="s">
        <v>127</v>
      </c>
      <c r="G10" s="206">
        <f>AVERAGE('10 MEJORA'!D3,'10 MEJORA'!D11,'10 MEJORA'!D24,'10 MEJORA'!D29)</f>
        <v>0.71875</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vsabogal</dc:creator>
  <cp:keywords/>
  <dc:description/>
  <cp:lastModifiedBy>usuario</cp:lastModifiedBy>
  <dcterms:created xsi:type="dcterms:W3CDTF">2015-01-27T19:45:44Z</dcterms:created>
  <dcterms:modified xsi:type="dcterms:W3CDTF">2016-03-11T12:02:42Z</dcterms:modified>
  <cp:category/>
  <cp:version/>
  <cp:contentType/>
  <cp:contentStatus/>
</cp:coreProperties>
</file>